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autoCompressPictures="0"/>
  <bookViews>
    <workbookView xWindow="0" yWindow="0" windowWidth="19420" windowHeight="1025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AB9" i="5"/>
  <c r="V9" i="5"/>
  <c r="V11" i="5"/>
  <c r="R11" i="5" s="1"/>
  <c r="B12" i="5"/>
  <c r="C12" i="5"/>
  <c r="V12" i="5" s="1"/>
  <c r="F12" i="5" s="1"/>
  <c r="B13" i="5"/>
  <c r="C13" i="5"/>
  <c r="V13" i="5" s="1"/>
  <c r="B14" i="5"/>
  <c r="C14" i="5"/>
  <c r="B15" i="5"/>
  <c r="C15" i="5"/>
  <c r="V15" i="5" s="1"/>
  <c r="R15" i="5" s="1"/>
  <c r="B16" i="5"/>
  <c r="C16" i="5"/>
  <c r="V16" i="5" s="1"/>
  <c r="B17" i="5"/>
  <c r="AB17" i="5" s="1"/>
  <c r="C17" i="5"/>
  <c r="V17" i="5" s="1"/>
  <c r="B18" i="5"/>
  <c r="C18" i="5"/>
  <c r="B19" i="5"/>
  <c r="AB19" i="5" s="1"/>
  <c r="C19" i="5"/>
  <c r="V19" i="5" s="1"/>
  <c r="B20" i="5"/>
  <c r="C20" i="5"/>
  <c r="V20" i="5" s="1"/>
  <c r="B21" i="5"/>
  <c r="C21" i="5"/>
  <c r="V21" i="5" s="1"/>
  <c r="B22" i="5"/>
  <c r="C22" i="5"/>
  <c r="V22" i="5" s="1"/>
  <c r="B23" i="5"/>
  <c r="C23" i="5"/>
  <c r="V23" i="5" s="1"/>
  <c r="F23" i="5" s="1"/>
  <c r="B24" i="5"/>
  <c r="C24" i="5"/>
  <c r="B25" i="5"/>
  <c r="AB25" i="5" s="1"/>
  <c r="C25" i="5"/>
  <c r="V25" i="5" s="1"/>
  <c r="B26" i="5"/>
  <c r="C26" i="5"/>
  <c r="V26" i="5" s="1"/>
  <c r="B27" i="5"/>
  <c r="C27" i="5"/>
  <c r="V27" i="5" s="1"/>
  <c r="B28" i="5"/>
  <c r="C28" i="5"/>
  <c r="V28" i="5" s="1"/>
  <c r="B29" i="5"/>
  <c r="AB29" i="5" s="1"/>
  <c r="C29" i="5"/>
  <c r="V29" i="5" s="1"/>
  <c r="B30" i="5"/>
  <c r="C30" i="5"/>
  <c r="B31" i="5"/>
  <c r="C31" i="5"/>
  <c r="V31" i="5" s="1"/>
  <c r="E31" i="5" s="1"/>
  <c r="X31" i="5" s="1"/>
  <c r="B32" i="5"/>
  <c r="C32" i="5"/>
  <c r="B33" i="5"/>
  <c r="AB33" i="5" s="1"/>
  <c r="C33" i="5"/>
  <c r="V33" i="5" s="1"/>
  <c r="E33" i="5" s="1"/>
  <c r="X33" i="5" s="1"/>
  <c r="B34" i="5"/>
  <c r="C34" i="5"/>
  <c r="B35" i="5"/>
  <c r="C35" i="5"/>
  <c r="V35" i="5" s="1"/>
  <c r="F35" i="5" s="1"/>
  <c r="B36" i="5"/>
  <c r="C36" i="5"/>
  <c r="V36" i="5" s="1"/>
  <c r="E36" i="5" s="1"/>
  <c r="X36" i="5" s="1"/>
  <c r="B37" i="5"/>
  <c r="C37" i="5"/>
  <c r="V37" i="5" s="1"/>
  <c r="B38" i="5"/>
  <c r="C38" i="5"/>
  <c r="V38" i="5" s="1"/>
  <c r="B39" i="5"/>
  <c r="AB39" i="5" s="1"/>
  <c r="C39" i="5"/>
  <c r="V39" i="5" s="1"/>
  <c r="R39" i="5" s="1"/>
  <c r="B40" i="5"/>
  <c r="C40" i="5"/>
  <c r="B41" i="5"/>
  <c r="AB41" i="5" s="1"/>
  <c r="C41" i="5"/>
  <c r="V41" i="5" s="1"/>
  <c r="B42" i="5"/>
  <c r="C42" i="5"/>
  <c r="B43" i="5"/>
  <c r="C43" i="5"/>
  <c r="V43" i="5" s="1"/>
  <c r="I43" i="5" s="1"/>
  <c r="B44" i="5"/>
  <c r="C44" i="5"/>
  <c r="V44" i="5" s="1"/>
  <c r="B45" i="5"/>
  <c r="C45" i="5"/>
  <c r="V45" i="5" s="1"/>
  <c r="B46" i="5"/>
  <c r="C46" i="5"/>
  <c r="B47" i="5"/>
  <c r="C47" i="5"/>
  <c r="V47" i="5" s="1"/>
  <c r="B48" i="5"/>
  <c r="C48" i="5"/>
  <c r="V48" i="5" s="1"/>
  <c r="B49" i="5"/>
  <c r="AB49" i="5" s="1"/>
  <c r="C49" i="5"/>
  <c r="B50" i="5"/>
  <c r="C50" i="5"/>
  <c r="B51" i="5"/>
  <c r="AB51" i="5" s="1"/>
  <c r="C51" i="5"/>
  <c r="V51" i="5" s="1"/>
  <c r="I51" i="5" s="1"/>
  <c r="B52" i="5"/>
  <c r="C52" i="5"/>
  <c r="V52" i="5" s="1"/>
  <c r="B53" i="5"/>
  <c r="C53" i="5"/>
  <c r="V53" i="5" s="1"/>
  <c r="J53" i="5" s="1"/>
  <c r="B54" i="5"/>
  <c r="C54" i="5"/>
  <c r="V54" i="5" s="1"/>
  <c r="B55" i="5"/>
  <c r="C55" i="5"/>
  <c r="V55" i="5" s="1"/>
  <c r="B56" i="5"/>
  <c r="C56" i="5"/>
  <c r="V56" i="5" s="1"/>
  <c r="B57" i="5"/>
  <c r="AB57" i="5" s="1"/>
  <c r="C57" i="5"/>
  <c r="V57" i="5" s="1"/>
  <c r="B58" i="5"/>
  <c r="C58" i="5"/>
  <c r="V58" i="5" s="1"/>
  <c r="B59" i="5"/>
  <c r="C59" i="5"/>
  <c r="V59" i="5" s="1"/>
  <c r="B60" i="5"/>
  <c r="C60" i="5"/>
  <c r="V60" i="5" s="1"/>
  <c r="I60" i="5" s="1"/>
  <c r="B61" i="5"/>
  <c r="AB61" i="5" s="1"/>
  <c r="C61" i="5"/>
  <c r="V61" i="5" s="1"/>
  <c r="H61" i="5" s="1"/>
  <c r="B62" i="5"/>
  <c r="C62" i="5"/>
  <c r="B63" i="5"/>
  <c r="C63" i="5"/>
  <c r="V63" i="5" s="1"/>
  <c r="E63" i="5" s="1"/>
  <c r="X63" i="5" s="1"/>
  <c r="B64" i="5"/>
  <c r="C64" i="5"/>
  <c r="B65" i="5"/>
  <c r="AB65" i="5" s="1"/>
  <c r="C65" i="5"/>
  <c r="V65" i="5" s="1"/>
  <c r="B66" i="5"/>
  <c r="C66" i="5"/>
  <c r="B67" i="5"/>
  <c r="C67" i="5"/>
  <c r="V67" i="5" s="1"/>
  <c r="B68" i="5"/>
  <c r="C68" i="5"/>
  <c r="V68" i="5" s="1"/>
  <c r="B69" i="5"/>
  <c r="C69" i="5"/>
  <c r="V69" i="5" s="1"/>
  <c r="I69" i="5" s="1"/>
  <c r="B70" i="5"/>
  <c r="C70" i="5"/>
  <c r="V70" i="5" s="1"/>
  <c r="B71" i="5"/>
  <c r="AB71" i="5" s="1"/>
  <c r="C71" i="5"/>
  <c r="V71" i="5" s="1"/>
  <c r="I71" i="5" s="1"/>
  <c r="B72" i="5"/>
  <c r="C72" i="5"/>
  <c r="V72" i="5" s="1"/>
  <c r="B73" i="5"/>
  <c r="AB73" i="5" s="1"/>
  <c r="C73" i="5"/>
  <c r="V73" i="5" s="1"/>
  <c r="B74" i="5"/>
  <c r="C74" i="5"/>
  <c r="V74" i="5" s="1"/>
  <c r="B75" i="5"/>
  <c r="C75" i="5"/>
  <c r="V75" i="5" s="1"/>
  <c r="I75" i="5" s="1"/>
  <c r="B76" i="5"/>
  <c r="C76" i="5"/>
  <c r="V76" i="5" s="1"/>
  <c r="B77" i="5"/>
  <c r="C77" i="5"/>
  <c r="V77" i="5" s="1"/>
  <c r="B78" i="5"/>
  <c r="C78" i="5"/>
  <c r="B79" i="5"/>
  <c r="C79" i="5"/>
  <c r="V79" i="5" s="1"/>
  <c r="J79" i="5" s="1"/>
  <c r="B80" i="5"/>
  <c r="C80" i="5"/>
  <c r="V80" i="5" s="1"/>
  <c r="B81" i="5"/>
  <c r="AB81" i="5" s="1"/>
  <c r="C81" i="5"/>
  <c r="V81" i="5" s="1"/>
  <c r="B82" i="5"/>
  <c r="C82" i="5"/>
  <c r="B83" i="5"/>
  <c r="AB83" i="5" s="1"/>
  <c r="C83" i="5"/>
  <c r="V83" i="5" s="1"/>
  <c r="B84" i="5"/>
  <c r="C84" i="5"/>
  <c r="V84" i="5" s="1"/>
  <c r="I84" i="5" s="1"/>
  <c r="B85" i="5"/>
  <c r="C85" i="5"/>
  <c r="V85" i="5" s="1"/>
  <c r="R85" i="5" s="1"/>
  <c r="B86" i="5"/>
  <c r="C86" i="5"/>
  <c r="B87" i="5"/>
  <c r="C87" i="5"/>
  <c r="V87" i="5" s="1"/>
  <c r="B88" i="5"/>
  <c r="C88" i="5"/>
  <c r="V88" i="5" s="1"/>
  <c r="B89" i="5"/>
  <c r="AB89" i="5" s="1"/>
  <c r="C89" i="5"/>
  <c r="V89" i="5" s="1"/>
  <c r="B90" i="5"/>
  <c r="C90" i="5"/>
  <c r="B91" i="5"/>
  <c r="C91" i="5"/>
  <c r="V91" i="5" s="1"/>
  <c r="B92" i="5"/>
  <c r="C92" i="5"/>
  <c r="V92" i="5" s="1"/>
  <c r="B93" i="5"/>
  <c r="AB93" i="5" s="1"/>
  <c r="C93" i="5"/>
  <c r="V93" i="5" s="1"/>
  <c r="B94" i="5"/>
  <c r="C94" i="5"/>
  <c r="V94" i="5" s="1"/>
  <c r="I94" i="5" s="1"/>
  <c r="B95" i="5"/>
  <c r="C95" i="5"/>
  <c r="V95" i="5" s="1"/>
  <c r="I95" i="5" s="1"/>
  <c r="B96" i="5"/>
  <c r="C96" i="5"/>
  <c r="V96" i="5" s="1"/>
  <c r="B97" i="5"/>
  <c r="AB97" i="5" s="1"/>
  <c r="C97" i="5"/>
  <c r="V97" i="5" s="1"/>
  <c r="I97" i="5" s="1"/>
  <c r="B98" i="5"/>
  <c r="C98" i="5"/>
  <c r="B99" i="5"/>
  <c r="C99" i="5"/>
  <c r="V99" i="5" s="1"/>
  <c r="B100" i="5"/>
  <c r="C100" i="5"/>
  <c r="V100" i="5" s="1"/>
  <c r="B101" i="5"/>
  <c r="C101" i="5"/>
  <c r="V101" i="5" s="1"/>
  <c r="F101" i="5" s="1"/>
  <c r="B102" i="5"/>
  <c r="C102" i="5"/>
  <c r="V102" i="5" s="1"/>
  <c r="B103" i="5"/>
  <c r="AB103" i="5" s="1"/>
  <c r="C103" i="5"/>
  <c r="V103" i="5" s="1"/>
  <c r="B104" i="5"/>
  <c r="C104" i="5"/>
  <c r="V104" i="5" s="1"/>
  <c r="B105" i="5"/>
  <c r="AB105" i="5" s="1"/>
  <c r="C105" i="5"/>
  <c r="V105" i="5" s="1"/>
  <c r="F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AB113" i="5" s="1"/>
  <c r="C113" i="5"/>
  <c r="V113" i="5" s="1"/>
  <c r="B114" i="5"/>
  <c r="C114" i="5"/>
  <c r="B115" i="5"/>
  <c r="AB115" i="5" s="1"/>
  <c r="C115" i="5"/>
  <c r="V115" i="5" s="1"/>
  <c r="B116" i="5"/>
  <c r="C116" i="5"/>
  <c r="V116" i="5" s="1"/>
  <c r="B117" i="5"/>
  <c r="C117" i="5"/>
  <c r="V117" i="5" s="1"/>
  <c r="R117" i="5" s="1"/>
  <c r="B118" i="5"/>
  <c r="C118" i="5"/>
  <c r="V118" i="5" s="1"/>
  <c r="B119" i="5"/>
  <c r="C119" i="5"/>
  <c r="V119" i="5" s="1"/>
  <c r="B120" i="5"/>
  <c r="C120" i="5"/>
  <c r="B121" i="5"/>
  <c r="AB121" i="5" s="1"/>
  <c r="C121" i="5"/>
  <c r="V121" i="5" s="1"/>
  <c r="B122" i="5"/>
  <c r="C122" i="5"/>
  <c r="V122" i="5" s="1"/>
  <c r="B123" i="5"/>
  <c r="C123" i="5"/>
  <c r="V123" i="5" s="1"/>
  <c r="H123" i="5" s="1"/>
  <c r="B124" i="5"/>
  <c r="C124" i="5"/>
  <c r="V124" i="5" s="1"/>
  <c r="J124" i="5" s="1"/>
  <c r="B125" i="5"/>
  <c r="AB125" i="5" s="1"/>
  <c r="C125" i="5"/>
  <c r="V125" i="5" s="1"/>
  <c r="B126" i="5"/>
  <c r="C126" i="5"/>
  <c r="B127" i="5"/>
  <c r="C127" i="5"/>
  <c r="V127" i="5" s="1"/>
  <c r="J127" i="5" s="1"/>
  <c r="B128" i="5"/>
  <c r="C128" i="5"/>
  <c r="V128" i="5" s="1"/>
  <c r="B129" i="5"/>
  <c r="AB129" i="5" s="1"/>
  <c r="C129" i="5"/>
  <c r="V129" i="5" s="1"/>
  <c r="B130" i="5"/>
  <c r="C130" i="5"/>
  <c r="B131" i="5"/>
  <c r="C131" i="5"/>
  <c r="V131" i="5" s="1"/>
  <c r="I131" i="5" s="1"/>
  <c r="B132" i="5"/>
  <c r="C132" i="5"/>
  <c r="V132" i="5" s="1"/>
  <c r="B133" i="5"/>
  <c r="AB133" i="5" s="1"/>
  <c r="C133" i="5"/>
  <c r="V133" i="5" s="1"/>
  <c r="R133" i="5" s="1"/>
  <c r="B134" i="5"/>
  <c r="C134" i="5"/>
  <c r="V134" i="5" s="1"/>
  <c r="B135" i="5"/>
  <c r="AB135" i="5" s="1"/>
  <c r="C135" i="5"/>
  <c r="V135" i="5" s="1"/>
  <c r="B136" i="5"/>
  <c r="C136" i="5"/>
  <c r="B137" i="5"/>
  <c r="AB137" i="5" s="1"/>
  <c r="C137" i="5"/>
  <c r="V137" i="5" s="1"/>
  <c r="B138" i="5"/>
  <c r="C138" i="5"/>
  <c r="B139" i="5"/>
  <c r="C139" i="5"/>
  <c r="V139" i="5" s="1"/>
  <c r="B140" i="5"/>
  <c r="C140" i="5"/>
  <c r="V140" i="5" s="1"/>
  <c r="B141" i="5"/>
  <c r="C141" i="5"/>
  <c r="V141" i="5" s="1"/>
  <c r="H141" i="5" s="1"/>
  <c r="B142" i="5"/>
  <c r="C142" i="5"/>
  <c r="B143" i="5"/>
  <c r="AB143" i="5" s="1"/>
  <c r="C143" i="5"/>
  <c r="V143" i="5" s="1"/>
  <c r="B144" i="5"/>
  <c r="C144" i="5"/>
  <c r="B145" i="5"/>
  <c r="AB145" i="5" s="1"/>
  <c r="C145" i="5"/>
  <c r="V145" i="5" s="1"/>
  <c r="B146" i="5"/>
  <c r="C146" i="5"/>
  <c r="B147" i="5"/>
  <c r="AB147" i="5" s="1"/>
  <c r="C147" i="5"/>
  <c r="V147" i="5" s="1"/>
  <c r="J147" i="5" s="1"/>
  <c r="B148" i="5"/>
  <c r="C148" i="5"/>
  <c r="V148" i="5" s="1"/>
  <c r="B149" i="5"/>
  <c r="C149" i="5"/>
  <c r="V149" i="5" s="1"/>
  <c r="E149" i="5" s="1"/>
  <c r="X149" i="5" s="1"/>
  <c r="B150" i="5"/>
  <c r="C150" i="5"/>
  <c r="V150" i="5" s="1"/>
  <c r="B151" i="5"/>
  <c r="C151" i="5"/>
  <c r="V151" i="5" s="1"/>
  <c r="B152" i="5"/>
  <c r="C152" i="5"/>
  <c r="V152" i="5" s="1"/>
  <c r="B153" i="5"/>
  <c r="AB153" i="5" s="1"/>
  <c r="C153" i="5"/>
  <c r="V153" i="5" s="1"/>
  <c r="B154" i="5"/>
  <c r="C154" i="5"/>
  <c r="V154" i="5" s="1"/>
  <c r="B155" i="5"/>
  <c r="AB155" i="5" s="1"/>
  <c r="C155" i="5"/>
  <c r="V155" i="5" s="1"/>
  <c r="R155" i="5" s="1"/>
  <c r="B156" i="5"/>
  <c r="C156" i="5"/>
  <c r="V156" i="5" s="1"/>
  <c r="I156" i="5" s="1"/>
  <c r="B157" i="5"/>
  <c r="AB157" i="5" s="1"/>
  <c r="C157" i="5"/>
  <c r="V157" i="5" s="1"/>
  <c r="R157" i="5" s="1"/>
  <c r="B158" i="5"/>
  <c r="C158" i="5"/>
  <c r="B159" i="5"/>
  <c r="C159" i="5"/>
  <c r="V159" i="5" s="1"/>
  <c r="F159" i="5" s="1"/>
  <c r="B160" i="5"/>
  <c r="C160" i="5"/>
  <c r="V160" i="5" s="1"/>
  <c r="B161" i="5"/>
  <c r="AB161" i="5" s="1"/>
  <c r="C161" i="5"/>
  <c r="V161" i="5" s="1"/>
  <c r="B162" i="5"/>
  <c r="C162" i="5"/>
  <c r="B163" i="5"/>
  <c r="C163" i="5"/>
  <c r="V163" i="5" s="1"/>
  <c r="I163" i="5" s="1"/>
  <c r="B164" i="5"/>
  <c r="C164" i="5"/>
  <c r="V164" i="5" s="1"/>
  <c r="B165" i="5"/>
  <c r="AB165" i="5" s="1"/>
  <c r="C165" i="5"/>
  <c r="V165" i="5" s="1"/>
  <c r="B166" i="5"/>
  <c r="C166" i="5"/>
  <c r="V166" i="5" s="1"/>
  <c r="B167" i="5"/>
  <c r="AB167" i="5" s="1"/>
  <c r="C167" i="5"/>
  <c r="V167" i="5" s="1"/>
  <c r="H167" i="5" s="1"/>
  <c r="B168" i="5"/>
  <c r="C168" i="5"/>
  <c r="V168" i="5" s="1"/>
  <c r="B169" i="5"/>
  <c r="AB169" i="5" s="1"/>
  <c r="C169" i="5"/>
  <c r="V169" i="5" s="1"/>
  <c r="H169" i="5" s="1"/>
  <c r="B170" i="5"/>
  <c r="C170" i="5"/>
  <c r="B171" i="5"/>
  <c r="C171" i="5"/>
  <c r="V171" i="5" s="1"/>
  <c r="B172" i="5"/>
  <c r="C172" i="5"/>
  <c r="V172" i="5" s="1"/>
  <c r="B173" i="5"/>
  <c r="C173" i="5"/>
  <c r="B174" i="5"/>
  <c r="C174" i="5"/>
  <c r="V174" i="5" s="1"/>
  <c r="B175" i="5"/>
  <c r="AB175" i="5" s="1"/>
  <c r="C175" i="5"/>
  <c r="V175" i="5" s="1"/>
  <c r="B176" i="5"/>
  <c r="C176" i="5"/>
  <c r="V176" i="5" s="1"/>
  <c r="B177" i="5"/>
  <c r="AB177" i="5" s="1"/>
  <c r="C177" i="5"/>
  <c r="V177" i="5" s="1"/>
  <c r="E177" i="5" s="1"/>
  <c r="X177" i="5" s="1"/>
  <c r="B178" i="5"/>
  <c r="C178" i="5"/>
  <c r="B179" i="5"/>
  <c r="AB179" i="5" s="1"/>
  <c r="C179" i="5"/>
  <c r="V179" i="5" s="1"/>
  <c r="H179" i="5" s="1"/>
  <c r="B180" i="5"/>
  <c r="C180" i="5"/>
  <c r="V180" i="5" s="1"/>
  <c r="B181" i="5"/>
  <c r="C181" i="5"/>
  <c r="V181" i="5" s="1"/>
  <c r="B182" i="5"/>
  <c r="C182" i="5"/>
  <c r="V182" i="5" s="1"/>
  <c r="B183" i="5"/>
  <c r="C183" i="5"/>
  <c r="V183" i="5" s="1"/>
  <c r="H183" i="5" s="1"/>
  <c r="B184" i="5"/>
  <c r="C184" i="5"/>
  <c r="V184" i="5" s="1"/>
  <c r="B185" i="5"/>
  <c r="AB185" i="5" s="1"/>
  <c r="C185" i="5"/>
  <c r="V185" i="5" s="1"/>
  <c r="E185" i="5" s="1"/>
  <c r="X185" i="5" s="1"/>
  <c r="B186" i="5"/>
  <c r="C186" i="5"/>
  <c r="V186" i="5" s="1"/>
  <c r="B187" i="5"/>
  <c r="AB187" i="5" s="1"/>
  <c r="C187" i="5"/>
  <c r="V187" i="5" s="1"/>
  <c r="B188" i="5"/>
  <c r="C188" i="5"/>
  <c r="V188" i="5" s="1"/>
  <c r="B189" i="5"/>
  <c r="AB189" i="5" s="1"/>
  <c r="C189" i="5"/>
  <c r="V189" i="5" s="1"/>
  <c r="B190" i="5"/>
  <c r="C190" i="5"/>
  <c r="V190" i="5" s="1"/>
  <c r="B191" i="5"/>
  <c r="C191" i="5"/>
  <c r="V191" i="5" s="1"/>
  <c r="H191" i="5" s="1"/>
  <c r="B192" i="5"/>
  <c r="C192" i="5"/>
  <c r="V192" i="5" s="1"/>
  <c r="B193" i="5"/>
  <c r="AB193" i="5" s="1"/>
  <c r="C193" i="5"/>
  <c r="V193" i="5" s="1"/>
  <c r="F193" i="5" s="1"/>
  <c r="B194" i="5"/>
  <c r="C194" i="5"/>
  <c r="V194" i="5" s="1"/>
  <c r="B195" i="5"/>
  <c r="C195" i="5"/>
  <c r="B196" i="5"/>
  <c r="C196" i="5"/>
  <c r="V196" i="5" s="1"/>
  <c r="B197" i="5"/>
  <c r="AB197" i="5" s="1"/>
  <c r="C197" i="5"/>
  <c r="V197" i="5" s="1"/>
  <c r="R197" i="5" s="1"/>
  <c r="B198" i="5"/>
  <c r="C198" i="5"/>
  <c r="V198" i="5" s="1"/>
  <c r="B199" i="5"/>
  <c r="AB199" i="5" s="1"/>
  <c r="C199" i="5"/>
  <c r="V199" i="5" s="1"/>
  <c r="J199" i="5" s="1"/>
  <c r="B200" i="5"/>
  <c r="C200" i="5"/>
  <c r="V200" i="5" s="1"/>
  <c r="B201" i="5"/>
  <c r="AB201" i="5" s="1"/>
  <c r="C201" i="5"/>
  <c r="V201" i="5" s="1"/>
  <c r="B202" i="5"/>
  <c r="C202" i="5"/>
  <c r="V202" i="5" s="1"/>
  <c r="B203" i="5"/>
  <c r="C203" i="5"/>
  <c r="B204" i="5"/>
  <c r="C204" i="5"/>
  <c r="V204" i="5" s="1"/>
  <c r="B205" i="5"/>
  <c r="C205" i="5"/>
  <c r="V205" i="5" s="1"/>
  <c r="F205" i="5" s="1"/>
  <c r="B206" i="5"/>
  <c r="C206" i="5"/>
  <c r="V206" i="5" s="1"/>
  <c r="B207" i="5"/>
  <c r="AB207" i="5" s="1"/>
  <c r="C207" i="5"/>
  <c r="V207" i="5" s="1"/>
  <c r="B208" i="5"/>
  <c r="C208" i="5"/>
  <c r="V208" i="5" s="1"/>
  <c r="B209" i="5"/>
  <c r="AB209" i="5" s="1"/>
  <c r="C209" i="5"/>
  <c r="V209" i="5" s="1"/>
  <c r="B210" i="5"/>
  <c r="C210" i="5"/>
  <c r="V210" i="5" s="1"/>
  <c r="B211" i="5"/>
  <c r="AB211" i="5" s="1"/>
  <c r="C211" i="5"/>
  <c r="V211" i="5" s="1"/>
  <c r="B212" i="5"/>
  <c r="C212" i="5"/>
  <c r="V212" i="5" s="1"/>
  <c r="B213" i="5"/>
  <c r="C213" i="5"/>
  <c r="V213" i="5" s="1"/>
  <c r="I213" i="5" s="1"/>
  <c r="B214" i="5"/>
  <c r="C214" i="5"/>
  <c r="B215" i="5"/>
  <c r="C215" i="5"/>
  <c r="V215" i="5" s="1"/>
  <c r="B216" i="5"/>
  <c r="C216" i="5"/>
  <c r="V216" i="5" s="1"/>
  <c r="B217" i="5"/>
  <c r="AB217" i="5" s="1"/>
  <c r="C217" i="5"/>
  <c r="V217" i="5" s="1"/>
  <c r="B218" i="5"/>
  <c r="C218" i="5"/>
  <c r="V218" i="5" s="1"/>
  <c r="B219" i="5"/>
  <c r="AB219" i="5" s="1"/>
  <c r="C219" i="5"/>
  <c r="B220" i="5"/>
  <c r="C220" i="5"/>
  <c r="V220" i="5" s="1"/>
  <c r="B221" i="5"/>
  <c r="AB221" i="5" s="1"/>
  <c r="C221" i="5"/>
  <c r="V221" i="5" s="1"/>
  <c r="B222" i="5"/>
  <c r="C222" i="5"/>
  <c r="V222" i="5" s="1"/>
  <c r="B223" i="5"/>
  <c r="C223" i="5"/>
  <c r="V223" i="5" s="1"/>
  <c r="I223" i="5" s="1"/>
  <c r="B224" i="5"/>
  <c r="C224" i="5"/>
  <c r="V224" i="5" s="1"/>
  <c r="B225" i="5"/>
  <c r="AB225" i="5" s="1"/>
  <c r="C225" i="5"/>
  <c r="V225" i="5" s="1"/>
  <c r="H225" i="5" s="1"/>
  <c r="B226" i="5"/>
  <c r="C226" i="5"/>
  <c r="V226" i="5" s="1"/>
  <c r="B227" i="5"/>
  <c r="C227" i="5"/>
  <c r="B228" i="5"/>
  <c r="C228" i="5"/>
  <c r="V228" i="5" s="1"/>
  <c r="B229" i="5"/>
  <c r="AB229" i="5" s="1"/>
  <c r="C229" i="5"/>
  <c r="V229" i="5" s="1"/>
  <c r="J229" i="5" s="1"/>
  <c r="B230" i="5"/>
  <c r="C230" i="5"/>
  <c r="B231" i="5"/>
  <c r="AB231" i="5" s="1"/>
  <c r="C231" i="5"/>
  <c r="V231" i="5" s="1"/>
  <c r="E231" i="5" s="1"/>
  <c r="X231" i="5" s="1"/>
  <c r="B232" i="5"/>
  <c r="C232" i="5"/>
  <c r="V232" i="5" s="1"/>
  <c r="B233" i="5"/>
  <c r="AB233" i="5" s="1"/>
  <c r="C233" i="5"/>
  <c r="V233" i="5" s="1"/>
  <c r="R233" i="5" s="1"/>
  <c r="B234" i="5"/>
  <c r="C234" i="5"/>
  <c r="V234" i="5" s="1"/>
  <c r="B235" i="5"/>
  <c r="C235" i="5"/>
  <c r="B236" i="5"/>
  <c r="C236" i="5"/>
  <c r="V236" i="5" s="1"/>
  <c r="B237" i="5"/>
  <c r="C237" i="5"/>
  <c r="V237" i="5" s="1"/>
  <c r="F237" i="5" s="1"/>
  <c r="B238" i="5"/>
  <c r="C238" i="5"/>
  <c r="V238" i="5" s="1"/>
  <c r="B239" i="5"/>
  <c r="AB239" i="5" s="1"/>
  <c r="C239" i="5"/>
  <c r="V239" i="5" s="1"/>
  <c r="B240" i="5"/>
  <c r="C240" i="5"/>
  <c r="V240" i="5" s="1"/>
  <c r="B241" i="5"/>
  <c r="AB241" i="5" s="1"/>
  <c r="C241" i="5"/>
  <c r="V241" i="5" s="1"/>
  <c r="B242" i="5"/>
  <c r="C242" i="5"/>
  <c r="V242" i="5" s="1"/>
  <c r="B243" i="5"/>
  <c r="AB243" i="5" s="1"/>
  <c r="C243" i="5"/>
  <c r="B244" i="5"/>
  <c r="C244" i="5"/>
  <c r="V244" i="5" s="1"/>
  <c r="B245" i="5"/>
  <c r="C245" i="5"/>
  <c r="V245" i="5" s="1"/>
  <c r="R245" i="5" s="1"/>
  <c r="B246" i="5"/>
  <c r="C246" i="5"/>
  <c r="V246" i="5" s="1"/>
  <c r="B247" i="5"/>
  <c r="C247" i="5"/>
  <c r="V247" i="5" s="1"/>
  <c r="B248" i="5"/>
  <c r="C248" i="5"/>
  <c r="V248" i="5" s="1"/>
  <c r="B249" i="5"/>
  <c r="AB249" i="5" s="1"/>
  <c r="C249" i="5"/>
  <c r="V249" i="5" s="1"/>
  <c r="E249" i="5" s="1"/>
  <c r="X249" i="5" s="1"/>
  <c r="B250" i="5"/>
  <c r="C250" i="5"/>
  <c r="B251" i="5"/>
  <c r="AB251" i="5" s="1"/>
  <c r="C251" i="5"/>
  <c r="V251" i="5" s="1"/>
  <c r="B252" i="5"/>
  <c r="C252" i="5"/>
  <c r="V252" i="5" s="1"/>
  <c r="B253" i="5"/>
  <c r="AB253" i="5" s="1"/>
  <c r="C253" i="5"/>
  <c r="V253" i="5" s="1"/>
  <c r="I253" i="5" s="1"/>
  <c r="B254" i="5"/>
  <c r="C254" i="5"/>
  <c r="V254" i="5" s="1"/>
  <c r="B255" i="5"/>
  <c r="C255" i="5"/>
  <c r="V255" i="5" s="1"/>
  <c r="G255" i="5" s="1"/>
  <c r="B256" i="5"/>
  <c r="C256" i="5"/>
  <c r="V256" i="5" s="1"/>
  <c r="B257" i="5"/>
  <c r="AB257" i="5" s="1"/>
  <c r="C257" i="5"/>
  <c r="V257" i="5" s="1"/>
  <c r="F257" i="5" s="1"/>
  <c r="B258" i="5"/>
  <c r="C258" i="5"/>
  <c r="V258" i="5" s="1"/>
  <c r="B259" i="5"/>
  <c r="C259" i="5"/>
  <c r="B260" i="5"/>
  <c r="C260" i="5"/>
  <c r="V260" i="5" s="1"/>
  <c r="B261" i="5"/>
  <c r="AB261" i="5" s="1"/>
  <c r="C261" i="5"/>
  <c r="V261" i="5" s="1"/>
  <c r="R261" i="5" s="1"/>
  <c r="B262" i="5"/>
  <c r="C262" i="5"/>
  <c r="V262" i="5" s="1"/>
  <c r="B263" i="5"/>
  <c r="AB263" i="5" s="1"/>
  <c r="C263" i="5"/>
  <c r="V263" i="5" s="1"/>
  <c r="E263" i="5" s="1"/>
  <c r="X263" i="5" s="1"/>
  <c r="B264" i="5"/>
  <c r="C264" i="5"/>
  <c r="V264" i="5" s="1"/>
  <c r="B265" i="5"/>
  <c r="AB265" i="5" s="1"/>
  <c r="C265" i="5"/>
  <c r="V265" i="5" s="1"/>
  <c r="I265" i="5" s="1"/>
  <c r="B266" i="5"/>
  <c r="C266" i="5"/>
  <c r="V266" i="5" s="1"/>
  <c r="B267" i="5"/>
  <c r="C267" i="5"/>
  <c r="V267" i="5" s="1"/>
  <c r="B268" i="5"/>
  <c r="C268" i="5"/>
  <c r="V268" i="5" s="1"/>
  <c r="B269" i="5"/>
  <c r="C269" i="5"/>
  <c r="V269" i="5" s="1"/>
  <c r="F269" i="5" s="1"/>
  <c r="B270" i="5"/>
  <c r="C270" i="5"/>
  <c r="V270" i="5" s="1"/>
  <c r="B271" i="5"/>
  <c r="AB271" i="5" s="1"/>
  <c r="C271" i="5"/>
  <c r="V271" i="5" s="1"/>
  <c r="J271" i="5" s="1"/>
  <c r="B272" i="5"/>
  <c r="C272" i="5"/>
  <c r="V272" i="5" s="1"/>
  <c r="B273" i="5"/>
  <c r="AB273" i="5" s="1"/>
  <c r="C273" i="5"/>
  <c r="V273" i="5" s="1"/>
  <c r="H273" i="5" s="1"/>
  <c r="B274" i="5"/>
  <c r="C274" i="5"/>
  <c r="V274" i="5" s="1"/>
  <c r="B275" i="5"/>
  <c r="AB275" i="5" s="1"/>
  <c r="C275" i="5"/>
  <c r="B276" i="5"/>
  <c r="C276" i="5"/>
  <c r="V276" i="5" s="1"/>
  <c r="B277" i="5"/>
  <c r="C277" i="5"/>
  <c r="V277" i="5" s="1"/>
  <c r="B278" i="5"/>
  <c r="C278" i="5"/>
  <c r="V278" i="5" s="1"/>
  <c r="B279" i="5"/>
  <c r="C279" i="5"/>
  <c r="V279" i="5" s="1"/>
  <c r="B280" i="5"/>
  <c r="C280" i="5"/>
  <c r="V280" i="5" s="1"/>
  <c r="B281" i="5"/>
  <c r="AB281" i="5" s="1"/>
  <c r="C281" i="5"/>
  <c r="V281" i="5" s="1"/>
  <c r="F281" i="5" s="1"/>
  <c r="B282" i="5"/>
  <c r="C282" i="5"/>
  <c r="V282" i="5" s="1"/>
  <c r="B283" i="5"/>
  <c r="AB283" i="5" s="1"/>
  <c r="C283" i="5"/>
  <c r="B284" i="5"/>
  <c r="C284" i="5"/>
  <c r="V284" i="5" s="1"/>
  <c r="B285" i="5"/>
  <c r="AB285" i="5" s="1"/>
  <c r="C285" i="5"/>
  <c r="V285" i="5" s="1"/>
  <c r="G285" i="5" s="1"/>
  <c r="B286" i="5"/>
  <c r="C286" i="5"/>
  <c r="V286" i="5" s="1"/>
  <c r="B287" i="5"/>
  <c r="C287" i="5"/>
  <c r="V287" i="5" s="1"/>
  <c r="E287" i="5" s="1"/>
  <c r="X287" i="5" s="1"/>
  <c r="B288" i="5"/>
  <c r="C288" i="5"/>
  <c r="V288" i="5" s="1"/>
  <c r="B289" i="5"/>
  <c r="AB289" i="5" s="1"/>
  <c r="C289" i="5"/>
  <c r="V289" i="5" s="1"/>
  <c r="H289" i="5" s="1"/>
  <c r="B290" i="5"/>
  <c r="C290" i="5"/>
  <c r="V290" i="5" s="1"/>
  <c r="B291" i="5"/>
  <c r="C291" i="5"/>
  <c r="B292" i="5"/>
  <c r="C292" i="5"/>
  <c r="V292" i="5" s="1"/>
  <c r="B293" i="5"/>
  <c r="AB293" i="5" s="1"/>
  <c r="C293" i="5"/>
  <c r="V293" i="5" s="1"/>
  <c r="F293" i="5" s="1"/>
  <c r="B294" i="5"/>
  <c r="C294" i="5"/>
  <c r="B295" i="5"/>
  <c r="AB295" i="5" s="1"/>
  <c r="C295" i="5"/>
  <c r="V295" i="5" s="1"/>
  <c r="B296" i="5"/>
  <c r="C296" i="5"/>
  <c r="V296" i="5" s="1"/>
  <c r="B297" i="5"/>
  <c r="AB297" i="5" s="1"/>
  <c r="C297" i="5"/>
  <c r="V297" i="5" s="1"/>
  <c r="J297" i="5" s="1"/>
  <c r="B298" i="5"/>
  <c r="C298" i="5"/>
  <c r="B299" i="5"/>
  <c r="C299" i="5"/>
  <c r="B300" i="5"/>
  <c r="C300" i="5"/>
  <c r="V300" i="5" s="1"/>
  <c r="B301" i="5"/>
  <c r="C301" i="5"/>
  <c r="V301" i="5" s="1"/>
  <c r="B302" i="5"/>
  <c r="C302" i="5"/>
  <c r="V302" i="5" s="1"/>
  <c r="B303" i="5"/>
  <c r="AB303" i="5" s="1"/>
  <c r="C303" i="5"/>
  <c r="V303" i="5" s="1"/>
  <c r="B304" i="5"/>
  <c r="C304" i="5"/>
  <c r="V304" i="5" s="1"/>
  <c r="B305" i="5"/>
  <c r="AB305" i="5" s="1"/>
  <c r="C305" i="5"/>
  <c r="V305" i="5" s="1"/>
  <c r="B306" i="5"/>
  <c r="C306" i="5"/>
  <c r="V306" i="5" s="1"/>
  <c r="B307" i="5"/>
  <c r="AB307" i="5" s="1"/>
  <c r="C307" i="5"/>
  <c r="V307" i="5" s="1"/>
  <c r="B308" i="5"/>
  <c r="C308" i="5"/>
  <c r="V308" i="5" s="1"/>
  <c r="B309" i="5"/>
  <c r="C309" i="5"/>
  <c r="V309" i="5" s="1"/>
  <c r="F309" i="5" s="1"/>
  <c r="B310" i="5"/>
  <c r="C310" i="5"/>
  <c r="V310" i="5" s="1"/>
  <c r="B311" i="5"/>
  <c r="C311" i="5"/>
  <c r="V311" i="5" s="1"/>
  <c r="I311" i="5" s="1"/>
  <c r="B312" i="5"/>
  <c r="C312" i="5"/>
  <c r="V312" i="5" s="1"/>
  <c r="B313" i="5"/>
  <c r="AB313" i="5" s="1"/>
  <c r="C313" i="5"/>
  <c r="V313" i="5" s="1"/>
  <c r="B314" i="5"/>
  <c r="C314" i="5"/>
  <c r="V314" i="5" s="1"/>
  <c r="B315" i="5"/>
  <c r="AB315" i="5" s="1"/>
  <c r="C315" i="5"/>
  <c r="V315" i="5" s="1"/>
  <c r="B316" i="5"/>
  <c r="C316" i="5"/>
  <c r="V316" i="5" s="1"/>
  <c r="B317" i="5"/>
  <c r="AB317" i="5" s="1"/>
  <c r="C317" i="5"/>
  <c r="V317" i="5" s="1"/>
  <c r="F317" i="5" s="1"/>
  <c r="B318" i="5"/>
  <c r="C318" i="5"/>
  <c r="V318" i="5" s="1"/>
  <c r="B319" i="5"/>
  <c r="C319" i="5"/>
  <c r="V319" i="5" s="1"/>
  <c r="B320" i="5"/>
  <c r="C320" i="5"/>
  <c r="V320" i="5" s="1"/>
  <c r="B321" i="5"/>
  <c r="AB321" i="5" s="1"/>
  <c r="C321" i="5"/>
  <c r="V321" i="5" s="1"/>
  <c r="B322" i="5"/>
  <c r="C322" i="5"/>
  <c r="V322" i="5" s="1"/>
  <c r="B323" i="5"/>
  <c r="C323" i="5"/>
  <c r="B324" i="5"/>
  <c r="C324" i="5"/>
  <c r="V324" i="5" s="1"/>
  <c r="B325" i="5"/>
  <c r="AB325" i="5" s="1"/>
  <c r="C325" i="5"/>
  <c r="V325" i="5" s="1"/>
  <c r="R325" i="5" s="1"/>
  <c r="B326" i="5"/>
  <c r="C326" i="5"/>
  <c r="V326" i="5" s="1"/>
  <c r="B327" i="5"/>
  <c r="AB327" i="5" s="1"/>
  <c r="C327" i="5"/>
  <c r="V327" i="5" s="1"/>
  <c r="I327" i="5" s="1"/>
  <c r="B328" i="5"/>
  <c r="C328" i="5"/>
  <c r="V328" i="5" s="1"/>
  <c r="B329" i="5"/>
  <c r="AB329" i="5" s="1"/>
  <c r="C329" i="5"/>
  <c r="V329" i="5" s="1"/>
  <c r="J329" i="5" s="1"/>
  <c r="B330" i="5"/>
  <c r="C330" i="5"/>
  <c r="V330" i="5" s="1"/>
  <c r="B331" i="5"/>
  <c r="C331" i="5"/>
  <c r="B332" i="5"/>
  <c r="C332" i="5"/>
  <c r="V332" i="5" s="1"/>
  <c r="B333" i="5"/>
  <c r="C333" i="5"/>
  <c r="V333" i="5" s="1"/>
  <c r="E333" i="5" s="1"/>
  <c r="X333" i="5" s="1"/>
  <c r="B334" i="5"/>
  <c r="C334" i="5"/>
  <c r="V334" i="5" s="1"/>
  <c r="B335" i="5"/>
  <c r="AB335" i="5" s="1"/>
  <c r="C335" i="5"/>
  <c r="V335" i="5" s="1"/>
  <c r="B336" i="5"/>
  <c r="C336" i="5"/>
  <c r="V336" i="5" s="1"/>
  <c r="B337" i="5"/>
  <c r="AB337" i="5" s="1"/>
  <c r="C337" i="5"/>
  <c r="V337" i="5" s="1"/>
  <c r="B338" i="5"/>
  <c r="C338" i="5"/>
  <c r="V338" i="5" s="1"/>
  <c r="B339" i="5"/>
  <c r="AB339" i="5" s="1"/>
  <c r="C339" i="5"/>
  <c r="B340" i="5"/>
  <c r="C340" i="5"/>
  <c r="V340" i="5" s="1"/>
  <c r="B341" i="5"/>
  <c r="C341" i="5"/>
  <c r="V341" i="5" s="1"/>
  <c r="J341" i="5" s="1"/>
  <c r="B342" i="5"/>
  <c r="C342" i="5"/>
  <c r="V342" i="5" s="1"/>
  <c r="B343" i="5"/>
  <c r="C343" i="5"/>
  <c r="V343" i="5" s="1"/>
  <c r="R343" i="5" s="1"/>
  <c r="B344" i="5"/>
  <c r="C344" i="5"/>
  <c r="V344" i="5" s="1"/>
  <c r="B345" i="5"/>
  <c r="AB345" i="5" s="1"/>
  <c r="C345" i="5"/>
  <c r="V345" i="5" s="1"/>
  <c r="H345" i="5" s="1"/>
  <c r="B346" i="5"/>
  <c r="C346" i="5"/>
  <c r="V346" i="5" s="1"/>
  <c r="B347" i="5"/>
  <c r="AB347" i="5" s="1"/>
  <c r="C347" i="5"/>
  <c r="B348" i="5"/>
  <c r="C348" i="5"/>
  <c r="V348" i="5" s="1"/>
  <c r="B349" i="5"/>
  <c r="AB349" i="5" s="1"/>
  <c r="C349" i="5"/>
  <c r="V349" i="5" s="1"/>
  <c r="H349" i="5" s="1"/>
  <c r="B350" i="5"/>
  <c r="C350" i="5"/>
  <c r="V350" i="5" s="1"/>
  <c r="B351" i="5"/>
  <c r="C351" i="5"/>
  <c r="V351" i="5" s="1"/>
  <c r="H351" i="5" s="1"/>
  <c r="B352" i="5"/>
  <c r="C352" i="5"/>
  <c r="V352" i="5" s="1"/>
  <c r="B353" i="5"/>
  <c r="AB353" i="5" s="1"/>
  <c r="C353" i="5"/>
  <c r="V353" i="5" s="1"/>
  <c r="B354" i="5"/>
  <c r="C354" i="5"/>
  <c r="V354" i="5" s="1"/>
  <c r="B355" i="5"/>
  <c r="C355" i="5"/>
  <c r="V355" i="5" s="1"/>
  <c r="B356" i="5"/>
  <c r="C356" i="5"/>
  <c r="V356" i="5" s="1"/>
  <c r="B357" i="5"/>
  <c r="AB357" i="5" s="1"/>
  <c r="C357" i="5"/>
  <c r="V357" i="5" s="1"/>
  <c r="E357" i="5" s="1"/>
  <c r="X357" i="5" s="1"/>
  <c r="B358" i="5"/>
  <c r="C358" i="5"/>
  <c r="B359" i="5"/>
  <c r="AB359" i="5" s="1"/>
  <c r="C359" i="5"/>
  <c r="V359" i="5" s="1"/>
  <c r="B360" i="5"/>
  <c r="C360" i="5"/>
  <c r="V360" i="5" s="1"/>
  <c r="B361" i="5"/>
  <c r="AB361" i="5" s="1"/>
  <c r="C361" i="5"/>
  <c r="V361" i="5" s="1"/>
  <c r="E361" i="5" s="1"/>
  <c r="X361" i="5" s="1"/>
  <c r="B362" i="5"/>
  <c r="C362" i="5"/>
  <c r="V362" i="5" s="1"/>
  <c r="B363" i="5"/>
  <c r="C363" i="5"/>
  <c r="B364" i="5"/>
  <c r="C364" i="5"/>
  <c r="V364" i="5" s="1"/>
  <c r="B365" i="5"/>
  <c r="C365" i="5"/>
  <c r="V365" i="5" s="1"/>
  <c r="B366" i="5"/>
  <c r="C366" i="5"/>
  <c r="B367" i="5"/>
  <c r="AB367" i="5" s="1"/>
  <c r="C367" i="5"/>
  <c r="V367" i="5" s="1"/>
  <c r="B368" i="5"/>
  <c r="C368" i="5"/>
  <c r="V368" i="5" s="1"/>
  <c r="B369" i="5"/>
  <c r="AB369" i="5" s="1"/>
  <c r="C369" i="5"/>
  <c r="V369" i="5" s="1"/>
  <c r="B370" i="5"/>
  <c r="C370" i="5"/>
  <c r="V370" i="5" s="1"/>
  <c r="B371" i="5"/>
  <c r="AB371" i="5" s="1"/>
  <c r="C371" i="5"/>
  <c r="B372" i="5"/>
  <c r="C372" i="5"/>
  <c r="V372" i="5" s="1"/>
  <c r="B373" i="5"/>
  <c r="C373" i="5"/>
  <c r="V373" i="5" s="1"/>
  <c r="R373" i="5" s="1"/>
  <c r="B374" i="5"/>
  <c r="C374" i="5"/>
  <c r="V374" i="5" s="1"/>
  <c r="B375" i="5"/>
  <c r="C375" i="5"/>
  <c r="V375" i="5" s="1"/>
  <c r="F375" i="5" s="1"/>
  <c r="B376" i="5"/>
  <c r="C376" i="5"/>
  <c r="V376" i="5" s="1"/>
  <c r="B377" i="5"/>
  <c r="AB377" i="5" s="1"/>
  <c r="C377" i="5"/>
  <c r="V377" i="5" s="1"/>
  <c r="J377" i="5" s="1"/>
  <c r="B378" i="5"/>
  <c r="C378" i="5"/>
  <c r="V378" i="5" s="1"/>
  <c r="B379" i="5"/>
  <c r="AB379" i="5" s="1"/>
  <c r="C379" i="5"/>
  <c r="B380" i="5"/>
  <c r="C380" i="5"/>
  <c r="V380" i="5" s="1"/>
  <c r="B381" i="5"/>
  <c r="AB381" i="5" s="1"/>
  <c r="C381" i="5"/>
  <c r="V381" i="5" s="1"/>
  <c r="B382" i="5"/>
  <c r="C382" i="5"/>
  <c r="B383" i="5"/>
  <c r="C383" i="5"/>
  <c r="V383" i="5" s="1"/>
  <c r="B384" i="5"/>
  <c r="C384" i="5"/>
  <c r="V384" i="5" s="1"/>
  <c r="B385" i="5"/>
  <c r="AB385" i="5" s="1"/>
  <c r="C385" i="5"/>
  <c r="V385" i="5" s="1"/>
  <c r="R385" i="5" s="1"/>
  <c r="B386" i="5"/>
  <c r="C386" i="5"/>
  <c r="V386" i="5" s="1"/>
  <c r="B387" i="5"/>
  <c r="C387" i="5"/>
  <c r="B388" i="5"/>
  <c r="C388" i="5"/>
  <c r="V388" i="5" s="1"/>
  <c r="B389" i="5"/>
  <c r="AB389" i="5" s="1"/>
  <c r="C389" i="5"/>
  <c r="V389" i="5" s="1"/>
  <c r="E389" i="5" s="1"/>
  <c r="X389" i="5" s="1"/>
  <c r="B390" i="5"/>
  <c r="C390" i="5"/>
  <c r="V390" i="5" s="1"/>
  <c r="B391" i="5"/>
  <c r="AB391" i="5" s="1"/>
  <c r="C391" i="5"/>
  <c r="V391" i="5" s="1"/>
  <c r="B392" i="5"/>
  <c r="C392" i="5"/>
  <c r="V392" i="5" s="1"/>
  <c r="B393" i="5"/>
  <c r="AB393" i="5" s="1"/>
  <c r="C393" i="5"/>
  <c r="V393" i="5" s="1"/>
  <c r="B394" i="5"/>
  <c r="C394" i="5"/>
  <c r="V394" i="5" s="1"/>
  <c r="B395" i="5"/>
  <c r="C395" i="5"/>
  <c r="B396" i="5"/>
  <c r="C396" i="5"/>
  <c r="V396" i="5" s="1"/>
  <c r="B397" i="5"/>
  <c r="C397" i="5"/>
  <c r="V397" i="5" s="1"/>
  <c r="F397" i="5" s="1"/>
  <c r="B398" i="5"/>
  <c r="C398" i="5"/>
  <c r="V398" i="5" s="1"/>
  <c r="B399" i="5"/>
  <c r="AB399" i="5" s="1"/>
  <c r="C399" i="5"/>
  <c r="V399" i="5" s="1"/>
  <c r="B400" i="5"/>
  <c r="C400" i="5"/>
  <c r="V400" i="5" s="1"/>
  <c r="B401" i="5"/>
  <c r="AB401" i="5" s="1"/>
  <c r="C401" i="5"/>
  <c r="V401" i="5" s="1"/>
  <c r="B402" i="5"/>
  <c r="C402" i="5"/>
  <c r="V402" i="5" s="1"/>
  <c r="B403" i="5"/>
  <c r="AB403" i="5" s="1"/>
  <c r="C403" i="5"/>
  <c r="B404" i="5"/>
  <c r="C404" i="5"/>
  <c r="V404" i="5" s="1"/>
  <c r="B405" i="5"/>
  <c r="C405" i="5"/>
  <c r="V405" i="5" s="1"/>
  <c r="J405" i="5" s="1"/>
  <c r="B406" i="5"/>
  <c r="C406" i="5"/>
  <c r="V406" i="5" s="1"/>
  <c r="B407" i="5"/>
  <c r="C407" i="5"/>
  <c r="V407" i="5" s="1"/>
  <c r="B408" i="5"/>
  <c r="C408" i="5"/>
  <c r="V408" i="5" s="1"/>
  <c r="B409" i="5"/>
  <c r="AB409" i="5" s="1"/>
  <c r="C409" i="5"/>
  <c r="V409" i="5" s="1"/>
  <c r="B410" i="5"/>
  <c r="C410" i="5"/>
  <c r="V410" i="5" s="1"/>
  <c r="B411" i="5"/>
  <c r="AB411" i="5" s="1"/>
  <c r="C411" i="5"/>
  <c r="B412" i="5"/>
  <c r="C412" i="5"/>
  <c r="V412" i="5" s="1"/>
  <c r="B413" i="5"/>
  <c r="AB413" i="5" s="1"/>
  <c r="C413" i="5"/>
  <c r="V413" i="5" s="1"/>
  <c r="H413" i="5" s="1"/>
  <c r="B414" i="5"/>
  <c r="C414" i="5"/>
  <c r="V414" i="5" s="1"/>
  <c r="B415" i="5"/>
  <c r="C415" i="5"/>
  <c r="V415" i="5" s="1"/>
  <c r="H415" i="5" s="1"/>
  <c r="B416" i="5"/>
  <c r="C416" i="5"/>
  <c r="V416" i="5" s="1"/>
  <c r="B417" i="5"/>
  <c r="AB417" i="5" s="1"/>
  <c r="C417" i="5"/>
  <c r="B418" i="5"/>
  <c r="C418" i="5"/>
  <c r="V418" i="5" s="1"/>
  <c r="B419" i="5"/>
  <c r="C419" i="5"/>
  <c r="V419" i="5" s="1"/>
  <c r="B420" i="5"/>
  <c r="C420" i="5"/>
  <c r="V420" i="5" s="1"/>
  <c r="B421" i="5"/>
  <c r="AB421" i="5" s="1"/>
  <c r="C421" i="5"/>
  <c r="B422" i="5"/>
  <c r="C422" i="5"/>
  <c r="V422" i="5" s="1"/>
  <c r="B423" i="5"/>
  <c r="AB423" i="5" s="1"/>
  <c r="C423" i="5"/>
  <c r="B424" i="5"/>
  <c r="C424" i="5"/>
  <c r="V424" i="5" s="1"/>
  <c r="B425" i="5"/>
  <c r="AB425" i="5" s="1"/>
  <c r="C425" i="5"/>
  <c r="B426" i="5"/>
  <c r="C426" i="5"/>
  <c r="V426" i="5" s="1"/>
  <c r="B427" i="5"/>
  <c r="C427" i="5"/>
  <c r="V427" i="5" s="1"/>
  <c r="F427" i="5" s="1"/>
  <c r="B428" i="5"/>
  <c r="C428" i="5"/>
  <c r="V428" i="5" s="1"/>
  <c r="B429" i="5"/>
  <c r="C429" i="5"/>
  <c r="B430" i="5"/>
  <c r="C430" i="5"/>
  <c r="V430" i="5" s="1"/>
  <c r="B431" i="5"/>
  <c r="AB431" i="5" s="1"/>
  <c r="C431" i="5"/>
  <c r="V431" i="5" s="1"/>
  <c r="I431" i="5" s="1"/>
  <c r="B432" i="5"/>
  <c r="C432" i="5"/>
  <c r="V432" i="5" s="1"/>
  <c r="B433" i="5"/>
  <c r="AB433" i="5" s="1"/>
  <c r="C433" i="5"/>
  <c r="B434" i="5"/>
  <c r="C434" i="5"/>
  <c r="V434" i="5" s="1"/>
  <c r="B435" i="5"/>
  <c r="AB435" i="5" s="1"/>
  <c r="C435" i="5"/>
  <c r="V435" i="5" s="1"/>
  <c r="I435" i="5" s="1"/>
  <c r="B436" i="5"/>
  <c r="C436" i="5"/>
  <c r="V436" i="5" s="1"/>
  <c r="B437" i="5"/>
  <c r="C437" i="5"/>
  <c r="V437" i="5" s="1"/>
  <c r="B438" i="5"/>
  <c r="C438" i="5"/>
  <c r="V438" i="5" s="1"/>
  <c r="B439" i="5"/>
  <c r="C439" i="5"/>
  <c r="B440" i="5"/>
  <c r="C440" i="5"/>
  <c r="V440" i="5" s="1"/>
  <c r="B441" i="5"/>
  <c r="AB441" i="5" s="1"/>
  <c r="C441" i="5"/>
  <c r="V441" i="5" s="1"/>
  <c r="B442" i="5"/>
  <c r="C442" i="5"/>
  <c r="V442" i="5" s="1"/>
  <c r="B443" i="5"/>
  <c r="AB443" i="5" s="1"/>
  <c r="C443" i="5"/>
  <c r="V443" i="5" s="1"/>
  <c r="E443" i="5" s="1"/>
  <c r="X443" i="5" s="1"/>
  <c r="B444" i="5"/>
  <c r="C444" i="5"/>
  <c r="V444" i="5" s="1"/>
  <c r="B445" i="5"/>
  <c r="AB445" i="5" s="1"/>
  <c r="C445" i="5"/>
  <c r="B446" i="5"/>
  <c r="C446" i="5"/>
  <c r="V446" i="5" s="1"/>
  <c r="B447" i="5"/>
  <c r="C447" i="5"/>
  <c r="V447" i="5" s="1"/>
  <c r="E447" i="5" s="1"/>
  <c r="X447" i="5" s="1"/>
  <c r="B448" i="5"/>
  <c r="C448" i="5"/>
  <c r="V448" i="5" s="1"/>
  <c r="B449" i="5"/>
  <c r="AB449" i="5" s="1"/>
  <c r="C449" i="5"/>
  <c r="B450" i="5"/>
  <c r="C450" i="5"/>
  <c r="V450" i="5" s="1"/>
  <c r="B451" i="5"/>
  <c r="C451" i="5"/>
  <c r="V451" i="5" s="1"/>
  <c r="B452" i="5"/>
  <c r="C452" i="5"/>
  <c r="V452" i="5" s="1"/>
  <c r="B453" i="5"/>
  <c r="AB453" i="5" s="1"/>
  <c r="C453" i="5"/>
  <c r="B454" i="5"/>
  <c r="C454" i="5"/>
  <c r="V454" i="5" s="1"/>
  <c r="B455" i="5"/>
  <c r="AB455" i="5" s="1"/>
  <c r="C455" i="5"/>
  <c r="V455" i="5" s="1"/>
  <c r="B456" i="5"/>
  <c r="C456" i="5"/>
  <c r="V456" i="5" s="1"/>
  <c r="B457" i="5"/>
  <c r="AB457" i="5" s="1"/>
  <c r="C457" i="5"/>
  <c r="B458" i="5"/>
  <c r="C458" i="5"/>
  <c r="B459" i="5"/>
  <c r="C459" i="5"/>
  <c r="V459" i="5" s="1"/>
  <c r="R459" i="5" s="1"/>
  <c r="B460" i="5"/>
  <c r="C460" i="5"/>
  <c r="V460" i="5" s="1"/>
  <c r="B461" i="5"/>
  <c r="C461" i="5"/>
  <c r="B462" i="5"/>
  <c r="C462" i="5"/>
  <c r="V462" i="5" s="1"/>
  <c r="B463" i="5"/>
  <c r="AB463" i="5" s="1"/>
  <c r="C463" i="5"/>
  <c r="V463" i="5" s="1"/>
  <c r="F463" i="5" s="1"/>
  <c r="B464" i="5"/>
  <c r="C464" i="5"/>
  <c r="V464" i="5" s="1"/>
  <c r="B465" i="5"/>
  <c r="AB465" i="5" s="1"/>
  <c r="C465" i="5"/>
  <c r="B466" i="5"/>
  <c r="C466" i="5"/>
  <c r="V466" i="5" s="1"/>
  <c r="B467" i="5"/>
  <c r="AB467" i="5" s="1"/>
  <c r="C467" i="5"/>
  <c r="V467" i="5" s="1"/>
  <c r="J467" i="5" s="1"/>
  <c r="B468" i="5"/>
  <c r="C468" i="5"/>
  <c r="V468" i="5" s="1"/>
  <c r="B469" i="5"/>
  <c r="C469" i="5"/>
  <c r="B470" i="5"/>
  <c r="C470" i="5"/>
  <c r="V470" i="5" s="1"/>
  <c r="B471" i="5"/>
  <c r="C471" i="5"/>
  <c r="B472" i="5"/>
  <c r="C472" i="5"/>
  <c r="V472" i="5" s="1"/>
  <c r="B473" i="5"/>
  <c r="AB473" i="5" s="1"/>
  <c r="C473" i="5"/>
  <c r="B474" i="5"/>
  <c r="C474" i="5"/>
  <c r="V474" i="5" s="1"/>
  <c r="B475" i="5"/>
  <c r="AB475" i="5" s="1"/>
  <c r="C475" i="5"/>
  <c r="V475" i="5" s="1"/>
  <c r="H475" i="5" s="1"/>
  <c r="B476" i="5"/>
  <c r="C476" i="5"/>
  <c r="V476" i="5" s="1"/>
  <c r="B477" i="5"/>
  <c r="AB477" i="5" s="1"/>
  <c r="C477" i="5"/>
  <c r="B478" i="5"/>
  <c r="C478" i="5"/>
  <c r="V478" i="5" s="1"/>
  <c r="B479" i="5"/>
  <c r="C479" i="5"/>
  <c r="V479" i="5" s="1"/>
  <c r="B480" i="5"/>
  <c r="C480" i="5"/>
  <c r="V480" i="5" s="1"/>
  <c r="B481" i="5"/>
  <c r="AB481" i="5" s="1"/>
  <c r="C481" i="5"/>
  <c r="B482" i="5"/>
  <c r="C482" i="5"/>
  <c r="V482" i="5" s="1"/>
  <c r="B483" i="5"/>
  <c r="C483" i="5"/>
  <c r="V483" i="5" s="1"/>
  <c r="B484" i="5"/>
  <c r="C484" i="5"/>
  <c r="V484" i="5" s="1"/>
  <c r="B485" i="5"/>
  <c r="AB485" i="5" s="1"/>
  <c r="C485" i="5"/>
  <c r="B486" i="5"/>
  <c r="C486" i="5"/>
  <c r="V486" i="5" s="1"/>
  <c r="B487" i="5"/>
  <c r="AB487" i="5" s="1"/>
  <c r="C487" i="5"/>
  <c r="B488" i="5"/>
  <c r="C488" i="5"/>
  <c r="V488" i="5" s="1"/>
  <c r="B489" i="5"/>
  <c r="AB489" i="5" s="1"/>
  <c r="C489" i="5"/>
  <c r="B490" i="5"/>
  <c r="C490" i="5"/>
  <c r="B491" i="5"/>
  <c r="C491" i="5"/>
  <c r="V491" i="5" s="1"/>
  <c r="R491" i="5" s="1"/>
  <c r="B492" i="5"/>
  <c r="C492" i="5"/>
  <c r="V492" i="5" s="1"/>
  <c r="B493" i="5"/>
  <c r="C493" i="5"/>
  <c r="B494" i="5"/>
  <c r="C494" i="5"/>
  <c r="B495" i="5"/>
  <c r="AB495" i="5" s="1"/>
  <c r="C495" i="5"/>
  <c r="V495" i="5" s="1"/>
  <c r="B496" i="5"/>
  <c r="C496" i="5"/>
  <c r="V496" i="5" s="1"/>
  <c r="B497" i="5"/>
  <c r="AB497" i="5" s="1"/>
  <c r="C497" i="5"/>
  <c r="B498" i="5"/>
  <c r="C498" i="5"/>
  <c r="V498" i="5" s="1"/>
  <c r="B499" i="5"/>
  <c r="AB499" i="5" s="1"/>
  <c r="C499" i="5"/>
  <c r="V499" i="5" s="1"/>
  <c r="B500" i="5"/>
  <c r="C500" i="5"/>
  <c r="V500" i="5" s="1"/>
  <c r="B501" i="5"/>
  <c r="C501" i="5"/>
  <c r="B502" i="5"/>
  <c r="C502" i="5"/>
  <c r="V502" i="5" s="1"/>
  <c r="B503" i="5"/>
  <c r="C503" i="5"/>
  <c r="B504" i="5"/>
  <c r="C504" i="5"/>
  <c r="V504" i="5" s="1"/>
  <c r="B505" i="5"/>
  <c r="AB505" i="5" s="1"/>
  <c r="C505" i="5"/>
  <c r="B506" i="5"/>
  <c r="C506" i="5"/>
  <c r="V506" i="5" s="1"/>
  <c r="B507" i="5"/>
  <c r="AB507" i="5" s="1"/>
  <c r="C507" i="5"/>
  <c r="V507" i="5" s="1"/>
  <c r="B508" i="5"/>
  <c r="C508" i="5"/>
  <c r="V508" i="5" s="1"/>
  <c r="B509" i="5"/>
  <c r="AB509" i="5" s="1"/>
  <c r="C509" i="5"/>
  <c r="V509" i="5" s="1"/>
  <c r="B510" i="5"/>
  <c r="C510" i="5"/>
  <c r="V510" i="5" s="1"/>
  <c r="B511" i="5"/>
  <c r="C511" i="5"/>
  <c r="V511" i="5" s="1"/>
  <c r="B512" i="5"/>
  <c r="C512" i="5"/>
  <c r="V512" i="5" s="1"/>
  <c r="B513" i="5"/>
  <c r="AB513" i="5" s="1"/>
  <c r="C513" i="5"/>
  <c r="B514" i="5"/>
  <c r="C514" i="5"/>
  <c r="V514" i="5" s="1"/>
  <c r="B515" i="5"/>
  <c r="C515" i="5"/>
  <c r="B516" i="5"/>
  <c r="C516" i="5"/>
  <c r="V516" i="5" s="1"/>
  <c r="B517" i="5"/>
  <c r="AB517" i="5" s="1"/>
  <c r="C517" i="5"/>
  <c r="B518" i="5"/>
  <c r="C518" i="5"/>
  <c r="V518" i="5" s="1"/>
  <c r="B519" i="5"/>
  <c r="AB519" i="5" s="1"/>
  <c r="C519" i="5"/>
  <c r="B520" i="5"/>
  <c r="C520" i="5"/>
  <c r="V520" i="5" s="1"/>
  <c r="B521" i="5"/>
  <c r="AB521" i="5" s="1"/>
  <c r="C521" i="5"/>
  <c r="B522" i="5"/>
  <c r="C522" i="5"/>
  <c r="V522" i="5" s="1"/>
  <c r="B523" i="5"/>
  <c r="C523" i="5"/>
  <c r="V523" i="5" s="1"/>
  <c r="R523" i="5" s="1"/>
  <c r="B524" i="5"/>
  <c r="C524" i="5"/>
  <c r="V524" i="5" s="1"/>
  <c r="B525" i="5"/>
  <c r="C525" i="5"/>
  <c r="B526" i="5"/>
  <c r="C526" i="5"/>
  <c r="V526" i="5" s="1"/>
  <c r="B527" i="5"/>
  <c r="AB527" i="5" s="1"/>
  <c r="C527" i="5"/>
  <c r="V527" i="5" s="1"/>
  <c r="B528" i="5"/>
  <c r="C528" i="5"/>
  <c r="V528" i="5" s="1"/>
  <c r="B529" i="5"/>
  <c r="AB529" i="5" s="1"/>
  <c r="C529" i="5"/>
  <c r="B530" i="5"/>
  <c r="C530" i="5"/>
  <c r="V530" i="5" s="1"/>
  <c r="B531" i="5"/>
  <c r="AB531" i="5" s="1"/>
  <c r="C531" i="5"/>
  <c r="V531" i="5" s="1"/>
  <c r="B532" i="5"/>
  <c r="C532" i="5"/>
  <c r="V532" i="5" s="1"/>
  <c r="B533" i="5"/>
  <c r="C533" i="5"/>
  <c r="B534" i="5"/>
  <c r="C534" i="5"/>
  <c r="V534" i="5" s="1"/>
  <c r="B535" i="5"/>
  <c r="C535" i="5"/>
  <c r="B536" i="5"/>
  <c r="C536" i="5"/>
  <c r="V536" i="5" s="1"/>
  <c r="B537" i="5"/>
  <c r="AB537" i="5" s="1"/>
  <c r="C537" i="5"/>
  <c r="B538" i="5"/>
  <c r="C538" i="5"/>
  <c r="V538" i="5" s="1"/>
  <c r="B539" i="5"/>
  <c r="AB539" i="5" s="1"/>
  <c r="C539" i="5"/>
  <c r="V539" i="5" s="1"/>
  <c r="I539" i="5" s="1"/>
  <c r="B540" i="5"/>
  <c r="C540" i="5"/>
  <c r="V540" i="5" s="1"/>
  <c r="B541" i="5"/>
  <c r="AB541" i="5" s="1"/>
  <c r="C541" i="5"/>
  <c r="B542" i="5"/>
  <c r="C542" i="5"/>
  <c r="V542" i="5" s="1"/>
  <c r="B543" i="5"/>
  <c r="C543" i="5"/>
  <c r="V543" i="5" s="1"/>
  <c r="B544" i="5"/>
  <c r="C544" i="5"/>
  <c r="V544" i="5" s="1"/>
  <c r="B545" i="5"/>
  <c r="C545" i="5"/>
  <c r="B546" i="5"/>
  <c r="C546" i="5"/>
  <c r="V546" i="5" s="1"/>
  <c r="B547" i="5"/>
  <c r="AB547" i="5" s="1"/>
  <c r="C547" i="5"/>
  <c r="B548" i="5"/>
  <c r="C548" i="5"/>
  <c r="V548" i="5" s="1"/>
  <c r="B549" i="5"/>
  <c r="AB549" i="5" s="1"/>
  <c r="C549" i="5"/>
  <c r="B550" i="5"/>
  <c r="C550" i="5"/>
  <c r="V550" i="5" s="1"/>
  <c r="B551" i="5"/>
  <c r="C551" i="5"/>
  <c r="B552" i="5"/>
  <c r="C552" i="5"/>
  <c r="V552" i="5" s="1"/>
  <c r="B553" i="5"/>
  <c r="C553" i="5"/>
  <c r="B554" i="5"/>
  <c r="C554" i="5"/>
  <c r="V554" i="5" s="1"/>
  <c r="B555" i="5"/>
  <c r="AB555" i="5" s="1"/>
  <c r="C555" i="5"/>
  <c r="V555" i="5" s="1"/>
  <c r="G555" i="5" s="1"/>
  <c r="B556" i="5"/>
  <c r="C556" i="5"/>
  <c r="V556" i="5" s="1"/>
  <c r="B557" i="5"/>
  <c r="AB557" i="5" s="1"/>
  <c r="C557" i="5"/>
  <c r="B558" i="5"/>
  <c r="C558" i="5"/>
  <c r="V558" i="5" s="1"/>
  <c r="B559" i="5"/>
  <c r="C559" i="5"/>
  <c r="B560" i="5"/>
  <c r="C560" i="5"/>
  <c r="V560" i="5" s="1"/>
  <c r="B561" i="5"/>
  <c r="C561" i="5"/>
  <c r="G13" i="5"/>
  <c r="F25" i="5"/>
  <c r="H29" i="5"/>
  <c r="I37" i="5"/>
  <c r="E45" i="5"/>
  <c r="X45" i="5" s="1"/>
  <c r="I47" i="5"/>
  <c r="G55" i="5"/>
  <c r="H65" i="5"/>
  <c r="I67" i="5"/>
  <c r="J77" i="5"/>
  <c r="J87" i="5"/>
  <c r="F93" i="5"/>
  <c r="F103" i="5"/>
  <c r="E113" i="5"/>
  <c r="X113" i="5" s="1"/>
  <c r="R115" i="5"/>
  <c r="E139" i="5"/>
  <c r="X139" i="5" s="1"/>
  <c r="I151" i="5"/>
  <c r="J153" i="5"/>
  <c r="F165" i="5"/>
  <c r="E181" i="5"/>
  <c r="X181" i="5" s="1"/>
  <c r="H189"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1" i="5"/>
  <c r="AB13" i="5"/>
  <c r="AB15" i="5"/>
  <c r="AB21" i="5"/>
  <c r="AB23" i="5"/>
  <c r="AB27" i="5"/>
  <c r="AB31" i="5"/>
  <c r="AB35" i="5"/>
  <c r="AB37" i="5"/>
  <c r="AB43" i="5"/>
  <c r="AB45" i="5"/>
  <c r="AB47" i="5"/>
  <c r="AB53" i="5"/>
  <c r="AB55" i="5"/>
  <c r="AB59" i="5"/>
  <c r="AB63" i="5"/>
  <c r="AB67" i="5"/>
  <c r="AB69" i="5"/>
  <c r="AB75" i="5"/>
  <c r="AB77" i="5"/>
  <c r="AB79" i="5"/>
  <c r="AB85" i="5"/>
  <c r="AB87" i="5"/>
  <c r="AB91" i="5"/>
  <c r="AB95" i="5"/>
  <c r="AB99" i="5"/>
  <c r="AB101" i="5"/>
  <c r="AB107" i="5"/>
  <c r="AB109" i="5"/>
  <c r="AB111" i="5"/>
  <c r="AB117" i="5"/>
  <c r="AB119" i="5"/>
  <c r="AB123" i="5"/>
  <c r="AB127" i="5"/>
  <c r="AB131" i="5"/>
  <c r="AB139" i="5"/>
  <c r="AB141" i="5"/>
  <c r="AB149" i="5"/>
  <c r="AB151" i="5"/>
  <c r="AB159" i="5"/>
  <c r="AB163" i="5"/>
  <c r="AB171" i="5"/>
  <c r="AB173" i="5"/>
  <c r="AB181" i="5"/>
  <c r="AB183" i="5"/>
  <c r="AB191" i="5"/>
  <c r="AB195" i="5"/>
  <c r="AB203" i="5"/>
  <c r="AB205" i="5"/>
  <c r="AB213" i="5"/>
  <c r="AB215" i="5"/>
  <c r="AB223" i="5"/>
  <c r="AB227" i="5"/>
  <c r="AB235" i="5"/>
  <c r="AB237" i="5"/>
  <c r="AB245" i="5"/>
  <c r="AB247" i="5"/>
  <c r="AB255" i="5"/>
  <c r="AB259" i="5"/>
  <c r="AB267" i="5"/>
  <c r="AB269" i="5"/>
  <c r="AB277" i="5"/>
  <c r="AB279" i="5"/>
  <c r="AB287" i="5"/>
  <c r="AB291" i="5"/>
  <c r="AB299" i="5"/>
  <c r="AB301" i="5"/>
  <c r="AB309" i="5"/>
  <c r="AB311" i="5"/>
  <c r="AB319" i="5"/>
  <c r="AB323" i="5"/>
  <c r="AB331" i="5"/>
  <c r="AB333" i="5"/>
  <c r="AB341" i="5"/>
  <c r="AB343" i="5"/>
  <c r="AB351" i="5"/>
  <c r="AB355" i="5"/>
  <c r="AB363" i="5"/>
  <c r="AB365" i="5"/>
  <c r="AB373" i="5"/>
  <c r="AB375" i="5"/>
  <c r="AB383" i="5"/>
  <c r="AB387" i="5"/>
  <c r="AB395" i="5"/>
  <c r="AB397" i="5"/>
  <c r="AB405" i="5"/>
  <c r="AB407" i="5"/>
  <c r="AB415" i="5"/>
  <c r="AB419" i="5"/>
  <c r="AB427" i="5"/>
  <c r="AB429" i="5"/>
  <c r="AB437" i="5"/>
  <c r="AB439" i="5"/>
  <c r="AB447" i="5"/>
  <c r="AB451" i="5"/>
  <c r="AB459" i="5"/>
  <c r="AB461" i="5"/>
  <c r="AB469" i="5"/>
  <c r="AB471" i="5"/>
  <c r="AB479" i="5"/>
  <c r="AB483" i="5"/>
  <c r="AB491" i="5"/>
  <c r="AB493" i="5"/>
  <c r="AB501" i="5"/>
  <c r="AB503" i="5"/>
  <c r="AB511" i="5"/>
  <c r="AB515" i="5"/>
  <c r="AB523" i="5"/>
  <c r="AB525" i="5"/>
  <c r="AB533" i="5"/>
  <c r="AB535" i="5"/>
  <c r="AB543" i="5"/>
  <c r="AB545" i="5"/>
  <c r="AB551" i="5"/>
  <c r="AB553"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786" i="5"/>
  <c r="AB1634"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V173" i="5" l="1"/>
  <c r="G173" i="5"/>
  <c r="V49" i="5"/>
  <c r="G49" i="5"/>
  <c r="B23" i="6"/>
  <c r="B33" i="6" s="1"/>
  <c r="AB156" i="5"/>
  <c r="AB92"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R1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10" i="5"/>
  <c r="T10" i="5"/>
  <c r="T9" i="5"/>
  <c r="S9" i="5"/>
  <c r="X10" i="5" l="1"/>
  <c r="C11" i="6"/>
  <c r="C9" i="6"/>
  <c r="C12" i="6"/>
  <c r="B38" i="6"/>
  <c r="B48" i="6"/>
  <c r="G48" i="6" s="1"/>
  <c r="C13" i="6"/>
  <c r="C10" i="6"/>
  <c r="C8" i="6"/>
  <c r="C7" i="6"/>
  <c r="C5" i="6"/>
  <c r="G23" i="6"/>
  <c r="H23" i="6" s="1"/>
  <c r="D23" i="6" s="1"/>
  <c r="B43" i="6"/>
  <c r="B28" i="6"/>
  <c r="G28" i="6" s="1"/>
  <c r="B45" i="6"/>
  <c r="G20" i="6"/>
  <c r="H20" i="6" s="1"/>
  <c r="B25" i="6"/>
  <c r="G25" i="6" s="1"/>
  <c r="F25" i="6"/>
  <c r="F50" i="6" s="1"/>
  <c r="B40" i="6"/>
  <c r="F26" i="6"/>
  <c r="F36" i="6" s="1"/>
  <c r="B30" i="6"/>
  <c r="F41" i="6"/>
  <c r="B41" i="6"/>
  <c r="F63" i="6"/>
  <c r="G21" i="6"/>
  <c r="H21" i="6" s="1"/>
  <c r="B26" i="6"/>
  <c r="B36" i="6"/>
  <c r="B46" i="6"/>
  <c r="G46" i="6" s="1"/>
  <c r="G31" i="6"/>
  <c r="H22" i="6"/>
  <c r="D22" i="6" s="1"/>
  <c r="G47" i="6"/>
  <c r="G42" i="6"/>
  <c r="G40" i="6"/>
  <c r="G26" i="6"/>
  <c r="K65" i="6"/>
  <c r="C65" i="6" s="1"/>
  <c r="G27" i="6"/>
  <c r="G32" i="6"/>
  <c r="G45" i="6"/>
  <c r="G43" i="6"/>
  <c r="G38" i="6"/>
  <c r="G35" i="6"/>
  <c r="G33" i="6"/>
  <c r="G41" i="6"/>
  <c r="G37" i="6"/>
  <c r="G30"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6" i="6" l="1"/>
  <c r="C36" i="6" s="1"/>
  <c r="H25" i="6"/>
  <c r="C25" i="6" s="1"/>
  <c r="D25" i="6"/>
  <c r="H26" i="6"/>
  <c r="C26" i="6" s="1"/>
  <c r="H41" i="6"/>
  <c r="C41" i="6" s="1"/>
  <c r="H37" i="6"/>
  <c r="D37" i="6" s="1"/>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47" i="6"/>
  <c r="C47" i="6"/>
  <c r="D32" i="6" l="1"/>
  <c r="D36" i="6"/>
  <c r="D35" i="6"/>
  <c r="C35" i="6"/>
  <c r="D41"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<sst xmlns="http://schemas.openxmlformats.org/spreadsheetml/2006/main" count="21686" uniqueCount="15445">
  <si>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</si>
  <si>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</si>
  <si>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</si>
  <si>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</si>
  <si>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</si>
  <si>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</si>
  <si>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</si>
  <si>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</si>
  <si>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</si>
  <si>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</si>
  <si>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</si>
  <si>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</si>
  <si>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</si>
  <si>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</si>
  <si>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</si>
  <si>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</si>
  <si>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</si>
  <si>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</si>
  <si>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</si>
  <si>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</si>
  <si>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</si>
  <si>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</si>
  <si>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</si>
  <si>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</si>
  <si>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</si>
  <si>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</si>
  <si>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</si>
  <si>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</si>
  <si>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</si>
  <si>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</si>
  <si>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</si>
  <si>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</si>
  <si>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</si>
  <si>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</si>
  <si>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</si>
  <si>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</si>
  <si>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</si>
  <si>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</si>
  <si>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</si>
  <si>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</si>
  <si>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</si>
  <si>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</si>
  <si>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</si>
  <si>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</si>
  <si>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</si>
  <si>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</si>
  <si>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</si>
  <si>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</si>
  <si>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</si>
  <si>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</si>
  <si>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</si>
  <si>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</si>
  <si>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</si>
  <si>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</si>
  <si>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</si>
  <si>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</si>
  <si>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</si>
  <si>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</si>
  <si>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</si>
  <si>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</si>
  <si>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</si>
  <si>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</si>
  <si>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</si>
  <si>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</si>
  <si>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</si>
  <si>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</si>
  <si>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</si>
  <si>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</si>
  <si>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</si>
  <si>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</si>
  <si>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</si>
  <si>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</si>
  <si>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</si>
  <si>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</si>
  <si>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</si>
  <si>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</si>
  <si>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</si>
  <si>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</si>
  <si>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</si>
  <si>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</si>
  <si>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</si>
  <si>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</si>
  <si>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</si>
  <si>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</si>
  <si>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</si>
  <si>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</si>
  <si>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</si>
  <si>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</si>
  <si>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</si>
  <si>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</si>
  <si>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</si>
  <si>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</si>
  <si>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</si>
  <si>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</si>
  <si>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</si>
  <si>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</si>
  <si>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</si>
  <si>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</si>
  <si>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</si>
  <si>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</si>
  <si>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</si>
  <si>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</si>
  <si>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</si>
  <si>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</si>
  <si>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</si>
  <si>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</si>
  <si>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</si>
  <si>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</si>
  <si>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</si>
  <si>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</si>
  <si>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</si>
  <si>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</si>
  <si>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</si>
  <si>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</si>
  <si>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</si>
  <si>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</si>
  <si>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</si>
  <si>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</si>
  <si>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</si>
  <si>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</si>
  <si>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</si>
  <si>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</si>
  <si>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</si>
  <si>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</si>
  <si>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</si>
  <si>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</si>
  <si>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</si>
  <si>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</si>
  <si>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</si>
  <si>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</si>
  <si>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</si>
  <si>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</si>
  <si>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</si>
  <si>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</si>
  <si>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</si>
  <si>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</si>
  <si>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</si>
  <si>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</si>
  <si>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</si>
  <si>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</si>
  <si>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</si>
  <si>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</si>
  <si>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</si>
  <si>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</si>
  <si>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</si>
  <si>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</si>
  <si>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</si>
  <si>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</si>
  <si>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</si>
  <si>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</si>
  <si>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</si>
  <si>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</si>
  <si>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</si>
  <si>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</si>
  <si>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</si>
  <si>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</si>
  <si>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</si>
  <si>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</si>
  <si>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</si>
  <si>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</si>
  <si>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</si>
  <si>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</si>
  <si>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</si>
  <si>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</si>
  <si>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</si>
  <si>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</si>
  <si>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</si>
  <si>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</si>
  <si>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</si>
  <si>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</si>
  <si>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</si>
  <si>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</si>
  <si>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</si>
  <si>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</si>
  <si>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</si>
  <si>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</si>
  <si>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</si>
  <si>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</si>
  <si>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</si>
  <si>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</si>
  <si>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</si>
  <si>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</si>
  <si>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</si>
  <si>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</si>
  <si>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</si>
  <si>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</si>
  <si>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</si>
  <si>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</si>
  <si>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</si>
  <si>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</si>
  <si>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</si>
  <si>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</si>
  <si>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</si>
  <si>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</si>
  <si>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</si>
  <si>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</si>
  <si>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</si>
  <si>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</si>
  <si>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</si>
  <si>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</si>
  <si>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</si>
  <si>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</si>
  <si>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</si>
  <si>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</si>
  <si>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</si>
  <si>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</si>
  <si>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</si>
  <si>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</si>
  <si>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</si>
  <si>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</si>
  <si>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</si>
  <si>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</si>
  <si>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</si>
  <si>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</si>
  <si>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</si>
  <si>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</si>
  <si>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</si>
  <si>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</si>
  <si>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</si>
  <si>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</si>
  <si>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</si>
  <si>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</si>
  <si>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</si>
  <si>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</si>
  <si>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</si>
  <si>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</si>
  <si>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</si>
  <si>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</si>
  <si>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</si>
  <si>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</si>
  <si>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</si>
  <si>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</si>
  <si>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</si>
  <si>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</si>
  <si>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</si>
  <si>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</si>
  <si>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</si>
  <si>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</si>
  <si>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</si>
  <si>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</si>
  <si>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</si>
  <si>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</si>
  <si>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</si>
  <si>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</si>
  <si>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</si>
  <si>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</si>
  <si>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</si>
  <si>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</si>
  <si>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</si>
  <si>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</si>
  <si>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</si>
  <si>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</si>
  <si>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</si>
  <si>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</si>
  <si>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</si>
  <si>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</si>
  <si>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</si>
  <si>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</si>
  <si>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</si>
  <si>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</si>
  <si>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</si>
  <si>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</si>
  <si>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</si>
  <si>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</si>
  <si>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</si>
  <si>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</si>
  <si>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</si>
  <si>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</si>
  <si>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</si>
  <si>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</si>
  <si>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</si>
  <si>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</si>
  <si>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</si>
  <si>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</si>
  <si>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</si>
  <si>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</si>
  <si>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</si>
  <si>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</si>
  <si>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</si>
  <si>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</si>
  <si>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</si>
  <si>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</si>
  <si>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</si>
  <si>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</si>
  <si>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</si>
  <si>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</si>
  <si>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</si>
  <si>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</si>
  <si>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</si>
  <si>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</si>
  <si>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</si>
  <si>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</si>
  <si>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</si>
  <si>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</si>
  <si>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</si>
  <si>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</si>
  <si>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</si>
  <si>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</si>
  <si>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</si>
  <si>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</si>
  <si>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</si>
  <si>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</si>
  <si>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</si>
  <si>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</si>
  <si>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</si>
  <si>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</si>
  <si>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</si>
  <si>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</si>
  <si>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</si>
  <si>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</si>
  <si>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</si>
  <si>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</si>
  <si>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</si>
  <si>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</si>
  <si>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</si>
  <si>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</si>
  <si>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</si>
  <si>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</si>
  <si>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</si>
  <si>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</si>
  <si>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</si>
  <si>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</si>
  <si>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</si>
  <si>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</si>
  <si>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</si>
  <si>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</si>
  <si>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</si>
  <si>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</si>
  <si>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</si>
  <si>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</si>
  <si>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</si>
  <si>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</si>
  <si>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</si>
  <si>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</si>
  <si>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</si>
  <si>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</si>
  <si>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</si>
  <si>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</si>
  <si>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</si>
  <si>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</si>
  <si>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</si>
  <si>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</si>
  <si>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</si>
  <si>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</si>
  <si>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</si>
  <si>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</si>
  <si>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</si>
  <si>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</si>
  <si>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</si>
  <si>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</si>
  <si>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</si>
  <si>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</si>
  <si>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</si>
  <si>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</si>
  <si>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</si>
  <si>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</si>
  <si>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</si>
  <si>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</si>
  <si>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</si>
  <si>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</si>
  <si>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</si>
  <si>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</si>
  <si>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</si>
  <si>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</si>
  <si>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</si>
  <si>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</si>
  <si>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</si>
  <si>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</si>
  <si>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</si>
  <si>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</si>
  <si>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</si>
  <si>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</si>
  <si>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</si>
  <si>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</si>
  <si>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</si>
  <si>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</si>
  <si>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</si>
  <si>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</si>
  <si>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</si>
  <si>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</si>
  <si>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</si>
  <si>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</si>
  <si>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</si>
  <si>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</si>
  <si>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</si>
  <si>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</si>
  <si>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</si>
  <si>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</si>
  <si>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</si>
  <si>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</si>
  <si>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</si>
  <si>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</si>
  <si>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</si>
  <si>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</si>
  <si>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</si>
  <si>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</si>
  <si>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</si>
  <si>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</si>
  <si>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</si>
  <si>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</si>
  <si>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</si>
  <si>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</si>
  <si>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</si>
  <si>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</si>
  <si>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</si>
  <si>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</si>
  <si>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</si>
  <si>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</si>
  <si>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</si>
  <si>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</si>
  <si>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</si>
  <si>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</si>
  <si>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</si>
  <si>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</si>
  <si>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</si>
  <si>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</si>
  <si>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</si>
  <si>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</si>
  <si>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</si>
  <si>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</si>
  <si>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</si>
  <si>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</si>
  <si>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</si>
  <si>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</si>
  <si>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</si>
  <si>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</si>
  <si>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</si>
  <si>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</si>
  <si>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</si>
  <si>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</si>
  <si>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</si>
  <si>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</si>
  <si>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</si>
  <si>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</si>
  <si>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</si>
  <si>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</si>
  <si>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</si>
  <si>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</si>
  <si>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</si>
  <si>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</si>
  <si>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</si>
  <si>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</si>
  <si>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</si>
  <si>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</si>
  <si>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</si>
  <si>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</si>
  <si>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</si>
  <si>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</si>
  <si>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</si>
  <si>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</si>
  <si>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</si>
  <si>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</si>
  <si>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</si>
  <si>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</si>
  <si>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</si>
  <si>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</si>
  <si>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</si>
  <si>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</si>
  <si>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</si>
  <si>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</si>
  <si>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</si>
  <si>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</si>
  <si>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</si>
  <si>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</si>
  <si>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</si>
  <si>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</si>
  <si>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</si>
  <si>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</si>
  <si>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</si>
  <si>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</si>
  <si>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</si>
  <si>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</si>
  <si>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</si>
  <si>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</si>
  <si>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</si>
  <si>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</si>
  <si>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</si>
  <si>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</si>
  <si>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</si>
  <si>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</si>
  <si>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</si>
  <si>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</si>
  <si>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</si>
  <si>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</si>
  <si>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</si>
  <si>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</si>
  <si>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</si>
  <si>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</si>
  <si>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</si>
  <si>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</si>
  <si>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</si>
  <si>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</si>
  <si>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</si>
  <si>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</si>
  <si>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</si>
  <si>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</si>
  <si>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</si>
  <si>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</si>
  <si>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</si>
  <si>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</si>
  <si>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</si>
  <si>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</si>
  <si>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</si>
  <si>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</si>
  <si>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</si>
  <si>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</si>
  <si>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</si>
  <si>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</si>
  <si>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</si>
  <si>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</si>
  <si>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</si>
  <si>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</si>
  <si>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</si>
  <si>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</si>
  <si>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</si>
  <si>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</si>
  <si>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</si>
  <si>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</si>
  <si>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</si>
  <si>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</si>
  <si>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</si>
  <si>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</si>
  <si>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</si>
  <si>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</si>
  <si>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</si>
  <si>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</si>
  <si>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</si>
  <si>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</si>
  <si>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</si>
  <si>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</si>
  <si>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</si>
  <si>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</si>
  <si>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</si>
  <si>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</si>
  <si>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</si>
  <si>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</si>
  <si>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</si>
  <si>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</si>
  <si>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</si>
  <si>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</si>
  <si>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</si>
  <si>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</si>
  <si>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</si>
  <si>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</si>
  <si>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</si>
  <si>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</si>
  <si>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</si>
  <si>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</si>
  <si>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</si>
  <si>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</si>
  <si>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</si>
  <si>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</si>
  <si>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</si>
  <si>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</si>
  <si>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</si>
  <si>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</si>
  <si>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</si>
  <si>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</si>
  <si>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</si>
  <si>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</si>
  <si>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</si>
  <si>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</si>
  <si>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</si>
  <si>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</si>
  <si>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</si>
  <si>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</si>
  <si>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</si>
  <si>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</si>
  <si>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</si>
  <si>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</si>
  <si>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</si>
  <si>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</si>
  <si>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</si>
  <si>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</si>
  <si>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</si>
  <si>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</si>
  <si>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</si>
  <si>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</si>
  <si>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</si>
  <si>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</si>
  <si>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</si>
  <si>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</si>
  <si>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</si>
  <si>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</si>
  <si>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</si>
  <si>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</si>
  <si>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</si>
  <si>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</si>
  <si>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</si>
  <si>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</si>
  <si>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</si>
  <si>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</si>
  <si>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</si>
  <si>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</si>
  <si>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</si>
  <si>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</si>
  <si>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</si>
  <si>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</si>
  <si>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</si>
  <si>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</si>
  <si>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</si>
  <si>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</si>
  <si>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</si>
  <si>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</si>
  <si>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</si>
  <si>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</si>
  <si>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</si>
  <si>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</si>
  <si>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</si>
  <si>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</si>
  <si>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</si>
  <si>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</si>
  <si>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</si>
  <si>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</si>
  <si>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</si>
  <si>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</si>
  <si>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</si>
  <si>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</si>
  <si>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</si>
  <si>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</si>
  <si>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</si>
  <si>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</si>
  <si>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</si>
  <si>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</si>
  <si>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</si>
  <si>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</si>
  <si>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</si>
  <si>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</si>
  <si>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</si>
  <si>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</si>
  <si>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</si>
  <si>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</si>
  <si>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</si>
  <si>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</si>
  <si>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</si>
  <si>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</si>
  <si>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</si>
  <si>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</si>
  <si>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</si>
  <si>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</si>
  <si>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</si>
  <si>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</si>
  <si>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</si>
  <si>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</si>
  <si>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</si>
  <si>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</si>
  <si>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</si>
  <si>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</si>
  <si>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</si>
  <si>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</si>
  <si>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</si>
  <si>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</si>
  <si>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</si>
  <si>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</si>
  <si>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</si>
  <si>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</si>
  <si>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</si>
  <si>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</si>
  <si>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</si>
  <si>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</si>
  <si>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</si>
  <si>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</si>
  <si>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</si>
  <si>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</si>
  <si>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</si>
  <si>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</si>
  <si>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</si>
  <si>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</si>
  <si>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</si>
  <si>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</si>
  <si>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</si>
  <si>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</si>
  <si>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</si>
  <si>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</si>
  <si>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</si>
  <si>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</si>
  <si>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</si>
  <si>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</si>
  <si>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</si>
  <si>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</si>
  <si>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</si>
  <si>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</si>
  <si>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</si>
  <si>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</si>
  <si>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</si>
  <si>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</si>
  <si>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</si>
  <si>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</si>
  <si>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</si>
  <si>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</si>
  <si>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</si>
  <si>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</si>
  <si>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</si>
  <si>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</si>
  <si>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</si>
  <si>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</si>
  <si>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</si>
  <si>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</si>
  <si>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</si>
  <si>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</si>
  <si>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</si>
  <si>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</si>
  <si>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</si>
  <si>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</si>
  <si>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</si>
  <si>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</si>
  <si>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</si>
  <si>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</si>
  <si>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</si>
  <si>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</si>
  <si>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</si>
  <si>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</si>
  <si>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</si>
  <si>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</si>
  <si>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</si>
  <si>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</si>
  <si>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</si>
  <si>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</si>
  <si>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</si>
  <si>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</si>
  <si>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</si>
  <si>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</si>
  <si>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</si>
  <si>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</si>
  <si>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</si>
  <si>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</si>
  <si>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</si>
  <si>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</si>
  <si>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</si>
  <si>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</si>
  <si>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</si>
  <si>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</si>
  <si>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</si>
  <si>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</si>
  <si>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</si>
  <si>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</si>
  <si>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</si>
  <si>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</si>
  <si>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</si>
  <si>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</si>
  <si>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</si>
  <si>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</si>
  <si>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</si>
  <si>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</si>
  <si>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</si>
  <si>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</si>
  <si>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</si>
  <si>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</si>
  <si>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</si>
  <si>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</si>
  <si>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</si>
  <si>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</si>
  <si>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</si>
  <si>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</si>
  <si>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</si>
  <si>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</si>
  <si>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</si>
  <si>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</si>
  <si>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</si>
  <si>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</si>
  <si>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</si>
  <si>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</si>
  <si>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</si>
  <si>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</si>
  <si>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</si>
  <si>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</si>
  <si>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</si>
  <si>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</si>
  <si>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</si>
  <si>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</si>
  <si>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</si>
  <si>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</si>
  <si>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</si>
  <si>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</si>
  <si>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</si>
  <si>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</si>
  <si>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</si>
  <si>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</si>
  <si>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</si>
  <si>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</si>
  <si>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</si>
  <si>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</si>
  <si>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</si>
  <si>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</si>
  <si>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</si>
  <si>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</si>
  <si>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</si>
  <si>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</si>
  <si>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</si>
  <si>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</si>
  <si>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</si>
  <si>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</si>
  <si>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</si>
  <si>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</si>
  <si>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</si>
  <si>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</si>
  <si>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</si>
  <si>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</si>
  <si>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</si>
  <si>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</si>
  <si>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</si>
  <si>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</si>
  <si>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</si>
  <si>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</si>
  <si>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</si>
  <si>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</si>
  <si>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</si>
  <si>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</si>
  <si>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</si>
  <si>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</si>
  <si>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</si>
  <si>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</si>
  <si>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</si>
  <si>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</si>
  <si>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</si>
  <si>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</si>
  <si>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</si>
  <si>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</si>
  <si>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</si>
  <si>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</si>
  <si>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</si>
  <si>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</si>
  <si>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</si>
  <si>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</si>
  <si>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</si>
  <si>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</si>
  <si>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</si>
  <si>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</si>
  <si>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</si>
  <si>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</si>
  <si>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</si>
  <si>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</si>
  <si>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</si>
  <si>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</si>
  <si>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</si>
  <si>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</si>
  <si>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</si>
  <si>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</si>
  <si>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</si>
  <si>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</si>
  <si>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</si>
  <si>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</si>
  <si>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</si>
  <si>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</si>
  <si>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</si>
  <si>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</si>
  <si>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</si>
  <si>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</si>
  <si>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</si>
  <si>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</si>
  <si>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</si>
  <si>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</si>
  <si>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</si>
  <si>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</si>
  <si>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</si>
  <si>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</si>
  <si>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</si>
  <si>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</si>
  <si>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</si>
  <si>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</si>
  <si>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</si>
  <si>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</si>
  <si>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</si>
  <si>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</si>
  <si>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</si>
  <si>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</si>
  <si>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</si>
  <si>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</si>
  <si>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</si>
  <si>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</si>
  <si>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</si>
  <si>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</si>
  <si>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</si>
  <si>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</si>
  <si>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</si>
  <si>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</si>
  <si>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</si>
  <si>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</si>
  <si>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</si>
  <si>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</si>
  <si>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</si>
  <si>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</si>
  <si>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</si>
  <si>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</si>
  <si>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</si>
  <si>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</si>
  <si>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</si>
  <si>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</si>
  <si>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</si>
  <si>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</si>
  <si>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</si>
  <si>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</si>
  <si>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</si>
  <si>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</si>
  <si>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</si>
  <si>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</si>
  <si>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</si>
  <si>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</si>
  <si>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</si>
  <si>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</si>
  <si>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</si>
  <si>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</si>
  <si>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</si>
  <si>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</si>
  <si>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</si>
  <si>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</si>
  <si>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</si>
  <si>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</si>
  <si>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</si>
  <si>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</si>
  <si>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</si>
  <si>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</si>
  <si>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</si>
  <si>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</si>
  <si>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</si>
  <si>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</si>
  <si>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</si>
  <si>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</si>
  <si>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</si>
  <si>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</si>
  <si>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</si>
  <si>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</si>
  <si>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</si>
  <si>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</si>
  <si>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</si>
  <si>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</si>
  <si>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</si>
  <si>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</si>
  <si>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</si>
  <si>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</si>
  <si>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</si>
  <si>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</si>
  <si>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</si>
  <si>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</si>
  <si>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</si>
  <si>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</si>
  <si>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</si>
  <si>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</si>
  <si>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</si>
  <si>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</si>
  <si>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</si>
  <si>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</si>
  <si>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</si>
  <si>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</si>
  <si>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</si>
  <si>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</si>
  <si>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</si>
  <si>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</si>
  <si>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</si>
  <si>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</si>
  <si>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</si>
  <si>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</si>
  <si>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</si>
  <si>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</si>
  <si>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</si>
  <si>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</si>
  <si>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</si>
  <si>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</si>
  <si>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</si>
  <si>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</si>
  <si>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</si>
  <si>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</si>
  <si>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</si>
  <si>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</si>
  <si>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</si>
  <si>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</si>
  <si>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</si>
  <si>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</si>
  <si>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</si>
  <si>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</si>
  <si>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</si>
  <si>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</si>
  <si>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</si>
  <si>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</si>
  <si>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</si>
  <si>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</si>
  <si>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</si>
  <si>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</si>
  <si>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</si>
  <si>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</si>
  <si>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</si>
  <si>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</si>
  <si>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</si>
  <si>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</si>
  <si>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</si>
  <si>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</si>
  <si>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</si>
  <si>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</si>
  <si>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</si>
  <si>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</si>
  <si>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</si>
  <si>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</si>
  <si>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</si>
  <si>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</si>
  <si>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</si>
  <si>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</si>
  <si>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</si>
  <si>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</si>
  <si>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</si>
  <si>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</si>
  <si>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</si>
  <si>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</si>
  <si>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</si>
  <si>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</si>
  <si>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</si>
  <si>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</si>
  <si>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</si>
  <si>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</si>
  <si>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</si>
  <si>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</si>
  <si>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</si>
  <si>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</si>
  <si>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</si>
  <si>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</si>
  <si>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</si>
  <si>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</si>
  <si>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</si>
  <si>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</si>
  <si>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</si>
  <si>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</si>
  <si>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</si>
  <si>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</si>
  <si>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</si>
  <si>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</si>
  <si>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</si>
  <si>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</si>
  <si>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</si>
  <si>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</si>
  <si>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</si>
  <si>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</si>
  <si>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</si>
  <si>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</si>
  <si>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</si>
  <si>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</si>
  <si>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</si>
  <si>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</si>
  <si>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</si>
  <si>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</si>
  <si>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</si>
  <si>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</si>
  <si>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</si>
  <si>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</si>
  <si>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</si>
  <si>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</si>
  <si>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</si>
  <si>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</si>
  <si>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</si>
  <si>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</si>
  <si>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</si>
  <si>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</si>
  <si>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</si>
  <si>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</si>
  <si>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</si>
  <si>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</si>
  <si>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</si>
  <si>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</si>
  <si>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</si>
  <si>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</si>
  <si>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</si>
  <si>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</si>
  <si>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</si>
  <si>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</si>
  <si>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</si>
  <si>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</si>
  <si>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</si>
  <si>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</si>
  <si>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</si>
  <si>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</si>
  <si>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</si>
  <si>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</si>
  <si>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</si>
  <si>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</si>
  <si>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</si>
  <si>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</si>
  <si>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</si>
  <si>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</si>
  <si>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</si>
  <si>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</si>
  <si>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</si>
  <si>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</si>
  <si>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</si>
  <si>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</si>
  <si>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</si>
  <si>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</si>
  <si>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</si>
  <si>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</si>
  <si>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</si>
  <si>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</si>
  <si>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</si>
  <si>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</si>
  <si>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</si>
  <si>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</si>
  <si>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</si>
  <si>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</si>
  <si>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</si>
  <si>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</si>
  <si>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</si>
  <si>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</si>
  <si>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</si>
  <si>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</si>
  <si>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</si>
  <si>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</si>
  <si>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</si>
  <si>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</si>
  <si>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</si>
  <si>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</si>
  <si>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</si>
  <si>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</si>
  <si>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</si>
  <si>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</si>
  <si>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</si>
  <si>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</si>
  <si>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</si>
  <si>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</si>
  <si>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</si>
  <si>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</si>
  <si>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</si>
  <si>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</si>
  <si>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</si>
  <si>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</si>
  <si>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</si>
  <si>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</si>
  <si>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</si>
  <si>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</si>
  <si>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</si>
  <si>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</si>
  <si>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</si>
  <si>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</si>
  <si>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</si>
  <si>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</si>
  <si>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</si>
  <si>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</si>
  <si>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</si>
  <si>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</si>
  <si>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</si>
  <si>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</si>
  <si>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</si>
  <si>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</si>
  <si>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</si>
  <si>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</si>
  <si>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</si>
  <si>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</si>
  <si>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</si>
  <si>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</si>
  <si>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</si>
  <si>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</si>
  <si>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</si>
  <si>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</si>
  <si>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</si>
  <si>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</si>
  <si>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</si>
  <si>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</si>
  <si>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</si>
  <si>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</si>
  <si>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</si>
  <si>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</si>
  <si>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</si>
  <si>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</si>
  <si>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</si>
  <si>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</si>
  <si>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</si>
  <si>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</si>
  <si>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</si>
  <si>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</si>
  <si>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</si>
  <si>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</si>
  <si>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</si>
  <si>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</si>
  <si>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</si>
  <si>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</si>
  <si>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</si>
  <si>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</si>
  <si>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</si>
  <si>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</si>
  <si>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</si>
  <si>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</si>
  <si>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</si>
  <si>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</si>
  <si>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</si>
  <si>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</si>
  <si>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</si>
  <si>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</si>
  <si>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</si>
  <si>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</si>
  <si>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</si>
  <si>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</si>
  <si>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</si>
  <si>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</si>
  <si>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</si>
  <si>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</si>
  <si>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</si>
  <si>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</si>
  <si>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</si>
  <si>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</si>
  <si>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</si>
  <si>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</si>
  <si>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</si>
  <si>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</si>
  <si>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</si>
  <si>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</si>
  <si>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</si>
  <si>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</si>
  <si>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</si>
  <si>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</si>
  <si>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</si>
  <si>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</si>
  <si>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</si>
  <si>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</si>
  <si>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</si>
  <si>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</si>
  <si>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</si>
  <si>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</si>
  <si>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</si>
  <si>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</si>
  <si>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</si>
  <si>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</si>
  <si>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</si>
  <si>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</si>
  <si>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</si>
  <si>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</si>
  <si>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</si>
  <si>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</si>
  <si>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</si>
  <si>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</si>
  <si>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</si>
  <si>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</si>
  <si>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</si>
  <si>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</si>
  <si>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</si>
  <si>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</si>
  <si>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</si>
  <si>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</si>
  <si>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</si>
  <si>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</si>
  <si>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</si>
  <si>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</si>
  <si>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</si>
  <si>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</si>
  <si>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</si>
  <si>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</si>
  <si>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</si>
  <si>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</si>
  <si>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</si>
  <si>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</si>
  <si>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</si>
  <si>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</si>
  <si>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</si>
  <si>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</si>
  <si>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</si>
  <si>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</si>
  <si>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</si>
  <si>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</si>
  <si>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</si>
  <si>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</si>
  <si>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</si>
  <si>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</si>
  <si>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</si>
  <si>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</si>
  <si>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</si>
  <si>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</si>
  <si>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</si>
  <si>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</si>
  <si>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</si>
  <si>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</si>
  <si>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</si>
  <si>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</si>
  <si>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</si>
  <si>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</si>
  <si>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</si>
  <si>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</si>
  <si>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</si>
  <si>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</si>
  <si>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</si>
  <si>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</si>
  <si>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</si>
  <si>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</si>
  <si>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</si>
  <si>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</si>
  <si>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</si>
  <si>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</si>
  <si>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</si>
  <si>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</si>
  <si>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</si>
  <si>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</si>
  <si>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</si>
  <si>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</si>
  <si>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</si>
  <si>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</si>
  <si>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</si>
  <si>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</si>
  <si>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</si>
  <si>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</si>
  <si>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</si>
  <si>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</si>
  <si>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</si>
  <si>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</si>
  <si>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</si>
  <si>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</si>
  <si>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</si>
  <si>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</si>
  <si>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</si>
  <si>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</si>
  <si>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</si>
  <si>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</si>
  <si>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</si>
  <si>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</si>
  <si>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</si>
  <si>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</si>
  <si>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</si>
  <si>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</si>
  <si>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</si>
  <si>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</si>
  <si>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</si>
  <si>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</si>
  <si>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</si>
  <si>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</si>
  <si>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</si>
  <si>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</si>
  <si>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</si>
  <si>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</si>
  <si>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</si>
  <si>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</si>
  <si>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</si>
  <si>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</si>
  <si>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</si>
  <si>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</si>
  <si>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</si>
  <si>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</si>
  <si>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</si>
  <si>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</si>
  <si>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</si>
  <si>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</si>
  <si>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</si>
  <si>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</si>
  <si>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</si>
  <si>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</si>
  <si>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</si>
  <si>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</si>
  <si>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</si>
  <si>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</si>
  <si>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</si>
  <si>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</si>
  <si>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</si>
  <si>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</si>
  <si>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</si>
  <si>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</si>
  <si>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</si>
  <si>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</si>
  <si>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</si>
  <si>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</si>
  <si>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</si>
  <si>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</si>
  <si>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</si>
  <si>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</si>
  <si>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</si>
  <si>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</si>
  <si>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</si>
  <si>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</si>
  <si>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</si>
  <si>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</si>
  <si>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</si>
  <si>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</si>
  <si>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</si>
  <si>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</si>
  <si>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</si>
  <si>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</si>
  <si>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</si>
  <si>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</si>
  <si>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</si>
  <si>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</si>
  <si>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</si>
  <si>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</si>
  <si>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</si>
  <si>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</si>
  <si>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</si>
  <si>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</si>
  <si>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</si>
  <si>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</si>
  <si>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</si>
  <si>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</si>
  <si>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</si>
  <si>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</si>
  <si>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</si>
  <si>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</si>
  <si>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</si>
  <si>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</si>
  <si>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</si>
  <si>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</si>
  <si>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</si>
  <si>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</si>
  <si>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</si>
  <si>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</si>
  <si>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</si>
  <si>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</si>
  <si>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</si>
  <si>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</si>
  <si>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</si>
  <si>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</si>
  <si>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</si>
  <si>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</si>
  <si>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</si>
  <si>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</si>
  <si>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</si>
  <si>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</si>
  <si>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</si>
  <si>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</si>
  <si>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</si>
  <si>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</si>
  <si>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</si>
  <si>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</si>
  <si>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</si>
  <si>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</si>
  <si>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</si>
  <si>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</si>
  <si>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</si>
  <si>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</si>
  <si>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</si>
  <si>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</si>
  <si>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</si>
  <si>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</si>
  <si>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</si>
  <si>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</si>
  <si>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</si>
  <si>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</si>
  <si>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</si>
  <si>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</si>
  <si>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</si>
  <si>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</si>
  <si>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</si>
  <si>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</si>
  <si>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</si>
  <si>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</si>
  <si>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</si>
  <si>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</si>
  <si>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</si>
  <si>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</si>
  <si>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</si>
  <si>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</si>
  <si>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</si>
  <si>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</si>
  <si>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</si>
  <si>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</si>
  <si>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</si>
  <si>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</si>
  <si>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</si>
  <si>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</si>
  <si>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</si>
  <si>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</si>
  <si>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</si>
  <si>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</si>
  <si>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</si>
  <si>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</si>
  <si>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</si>
  <si>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</si>
  <si>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</si>
  <si>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</si>
  <si>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</si>
  <si>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</si>
  <si>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</si>
  <si>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</si>
  <si>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</si>
  <si>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</si>
  <si>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</si>
  <si>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</si>
  <si>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</si>
  <si>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</si>
  <si>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</si>
  <si>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</si>
  <si>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</si>
  <si>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</si>
  <si>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</si>
  <si>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</si>
  <si>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</si>
  <si>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</si>
  <si>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</si>
  <si>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</si>
  <si>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</si>
  <si>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</si>
  <si>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</si>
  <si>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</si>
  <si>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</si>
  <si>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</si>
  <si>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</si>
  <si>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</si>
  <si>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</si>
  <si>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</si>
  <si>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</si>
  <si>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</si>
  <si>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</si>
  <si>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</si>
  <si>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</si>
  <si>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</si>
  <si>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</si>
  <si>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</si>
  <si>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</si>
  <si>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</si>
  <si>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</si>
  <si>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</si>
  <si>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</si>
  <si>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</si>
  <si>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</si>
  <si>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</si>
  <si>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</si>
  <si>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</si>
  <si>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</si>
  <si>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</si>
  <si>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</si>
  <si>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</si>
  <si>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</si>
  <si>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</si>
  <si>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</si>
  <si>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</si>
  <si>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</si>
  <si>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</si>
  <si>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</si>
  <si>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</si>
  <si>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</si>
  <si>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</si>
  <si>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</si>
  <si>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</si>
  <si>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</si>
  <si>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</si>
  <si>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</si>
  <si>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</si>
  <si>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</si>
  <si>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</si>
  <si>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</si>
  <si>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</si>
  <si>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</si>
  <si>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</si>
  <si>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</si>
  <si>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</si>
  <si>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</si>
  <si>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</si>
  <si>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</si>
  <si>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</si>
  <si>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</si>
  <si>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</si>
  <si>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</si>
  <si>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</si>
  <si>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</si>
  <si>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</si>
  <si>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</si>
  <si>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</si>
  <si>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</si>
  <si>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</si>
  <si>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</si>
  <si>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</si>
  <si>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</si>
  <si>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</si>
  <si>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</si>
  <si>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</si>
  <si>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</si>
  <si>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</si>
  <si>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</si>
  <si>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</si>
  <si>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</si>
  <si>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</si>
  <si>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</si>
  <si>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</si>
  <si>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</si>
  <si>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</si>
  <si>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</si>
  <si>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</si>
  <si>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</si>
  <si>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</si>
  <si>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</si>
  <si>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</si>
  <si>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</si>
  <si>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</si>
  <si>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</si>
  <si>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</si>
  <si>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</si>
  <si>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</si>
  <si>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</si>
  <si>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</si>
  <si>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</si>
  <si>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</si>
  <si>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</si>
  <si>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</si>
  <si>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</si>
  <si>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</si>
  <si>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</si>
  <si>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</si>
  <si>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</si>
  <si>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</si>
  <si>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</si>
  <si>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</si>
  <si>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</si>
  <si>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</si>
  <si>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</si>
  <si>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</si>
  <si>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</si>
  <si>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</si>
  <si>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</si>
  <si>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</si>
  <si>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</si>
  <si>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</si>
  <si>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</si>
  <si>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</si>
  <si>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</si>
  <si>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</si>
  <si>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</si>
  <si>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</si>
  <si>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</si>
  <si>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</si>
  <si>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</si>
  <si>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</si>
  <si>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</si>
  <si>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</si>
  <si>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</si>
  <si>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</si>
  <si>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</si>
  <si>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</si>
  <si>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</si>
  <si>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</si>
  <si>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</si>
  <si>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</si>
  <si>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</si>
  <si>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</si>
  <si>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</si>
  <si>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</si>
  <si>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</si>
  <si>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</si>
  <si>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</si>
  <si>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</si>
  <si>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</si>
  <si>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</si>
  <si>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</si>
  <si>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</si>
  <si>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</si>
  <si>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</si>
  <si>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</si>
  <si>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</si>
  <si>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</si>
  <si>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</si>
  <si>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</si>
  <si>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</si>
  <si>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</si>
  <si>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</si>
  <si>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</si>
  <si>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</si>
  <si>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</si>
  <si>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</si>
  <si>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</si>
  <si>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</si>
  <si>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</si>
  <si>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</si>
  <si>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</si>
  <si>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</si>
  <si>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</si>
  <si>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</si>
  <si>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</si>
  <si>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</si>
  <si>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</si>
  <si>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</si>
  <si>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</si>
  <si>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</si>
  <si>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</si>
  <si>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</si>
  <si>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</si>
  <si>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</si>
  <si>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</si>
  <si>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</si>
  <si>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</si>
  <si>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</si>
  <si>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</si>
  <si>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</si>
  <si>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</si>
  <si>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</si>
  <si>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</si>
  <si>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</si>
  <si>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</si>
  <si>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</si>
  <si>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</si>
  <si>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</si>
  <si>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</si>
  <si>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</si>
  <si>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</si>
  <si>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</si>
  <si>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</si>
  <si>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</si>
  <si>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</si>
  <si>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</si>
  <si>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</si>
  <si>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</si>
  <si>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</si>
  <si>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</si>
  <si>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</si>
  <si>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</si>
  <si>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</si>
  <si>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</si>
  <si>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</si>
  <si>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</si>
  <si>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</si>
  <si>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</si>
  <si>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</si>
  <si>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</si>
  <si>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</si>
  <si>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</si>
  <si>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</si>
  <si>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</si>
  <si>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</si>
  <si>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</si>
  <si>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</si>
  <si>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</si>
  <si>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</si>
  <si>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</si>
  <si>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</si>
  <si>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</si>
  <si>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</si>
  <si>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</si>
  <si>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</si>
  <si>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</si>
  <si>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</si>
  <si>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</si>
  <si>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</si>
  <si>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</si>
  <si>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</si>
  <si>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</si>
  <si>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</si>
  <si>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</si>
  <si>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</si>
  <si>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</si>
  <si>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</si>
  <si>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</si>
  <si>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</si>
  <si>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</si>
  <si>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</si>
  <si>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</si>
  <si>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</si>
  <si>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</si>
  <si>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</si>
  <si>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</si>
  <si>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</si>
  <si>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</si>
  <si>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</si>
  <si>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</si>
  <si>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</si>
  <si>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</si>
  <si>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</si>
  <si>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</si>
  <si>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</si>
  <si>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</si>
  <si>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</si>
  <si>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</si>
  <si>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</si>
  <si>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</si>
  <si>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</si>
  <si>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</si>
  <si>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</si>
  <si>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</si>
  <si>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</si>
  <si>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</si>
  <si>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</si>
  <si>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</si>
  <si>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</si>
  <si>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</si>
  <si>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</si>
  <si>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</si>
  <si>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</si>
  <si>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</si>
  <si>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</si>
  <si>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</si>
  <si>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</si>
  <si>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</si>
  <si>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</si>
  <si>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</si>
  <si>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</si>
  <si>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</si>
  <si>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</si>
  <si>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</si>
  <si>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</si>
  <si>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</si>
  <si>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</si>
  <si>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</si>
  <si>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</si>
  <si>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</si>
  <si>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</si>
  <si>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</si>
  <si>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</si>
  <si>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</si>
  <si>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</si>
  <si>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</si>
  <si>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</si>
  <si>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</si>
  <si>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</si>
  <si>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</si>
  <si>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</si>
  <si>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</si>
  <si>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</si>
  <si>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</si>
  <si>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</si>
  <si>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</si>
  <si>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</si>
  <si>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</si>
  <si>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</si>
  <si>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</si>
  <si>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</si>
  <si>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</si>
  <si>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</si>
  <si>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</si>
  <si>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</si>
  <si>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</si>
  <si>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</si>
  <si>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</si>
  <si>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</si>
  <si>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</si>
  <si>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</si>
  <si>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</si>
  <si>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</si>
  <si>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</si>
  <si>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</si>
  <si>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</si>
  <si>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</si>
  <si>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</si>
  <si>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</si>
  <si>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</si>
  <si>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</si>
  <si>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</si>
  <si>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</si>
  <si>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</si>
  <si>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</si>
  <si>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</si>
  <si>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</si>
  <si>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</si>
  <si>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</si>
  <si>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</si>
  <si>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</si>
  <si>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</si>
  <si>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</si>
  <si>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</si>
  <si>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</si>
  <si>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</si>
  <si>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</si>
  <si>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</si>
  <si>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</si>
  <si>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</si>
  <si>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</si>
  <si>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</si>
  <si>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</si>
  <si>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</si>
  <si>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</si>
  <si>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</si>
  <si>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</si>
  <si>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</si>
  <si>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</si>
  <si>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</si>
  <si>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</si>
  <si>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</si>
  <si>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</si>
  <si>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</si>
  <si>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</si>
  <si>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</si>
  <si>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</si>
  <si>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</si>
  <si>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</si>
  <si>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</si>
  <si>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</si>
  <si>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</si>
  <si>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</si>
  <si>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</si>
  <si>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</si>
  <si>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</si>
  <si>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</si>
  <si>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</si>
  <si>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</si>
  <si>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</si>
  <si>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</si>
  <si>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</si>
  <si>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</si>
  <si>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</si>
  <si>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</si>
  <si>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</si>
  <si>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</si>
  <si>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</si>
  <si>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</si>
  <si>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</si>
  <si>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</si>
  <si>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</si>
  <si>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</si>
  <si>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</si>
  <si>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</si>
  <si>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</si>
  <si>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</si>
  <si>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</si>
  <si>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</si>
  <si>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</si>
  <si>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</si>
  <si>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</si>
  <si>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</si>
  <si>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</si>
  <si>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</si>
  <si>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</si>
  <si>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</si>
  <si>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</si>
  <si>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</si>
  <si>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</si>
  <si>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</si>
  <si>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</si>
  <si>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</si>
  <si>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</si>
  <si>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</si>
  <si>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</si>
  <si>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</si>
  <si>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</si>
  <si>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</si>
  <si>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</si>
  <si>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</si>
  <si>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</si>
  <si>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</si>
  <si>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</si>
  <si>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</si>
  <si>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</si>
  <si>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</si>
  <si>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</si>
  <si>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</si>
  <si>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</si>
  <si>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</si>
  <si>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</si>
  <si>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</si>
  <si>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</si>
  <si>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</si>
  <si>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</si>
  <si>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</si>
  <si>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</si>
  <si>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</si>
  <si>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</si>
  <si>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</si>
  <si>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</si>
  <si>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</si>
  <si>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</si>
  <si>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</si>
  <si>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</si>
  <si>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</si>
  <si>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</si>
  <si>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</si>
  <si>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</si>
  <si>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</si>
  <si>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</si>
  <si>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</si>
  <si>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</si>
  <si>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</si>
  <si>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</si>
  <si>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</si>
  <si>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</si>
  <si>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</si>
  <si>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</si>
  <si>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</si>
  <si>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</si>
  <si>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</si>
  <si>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</si>
  <si>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</si>
  <si>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</si>
  <si>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</si>
  <si>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</si>
  <si>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</si>
  <si>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</si>
  <si>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</si>
  <si>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</si>
  <si>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</si>
  <si>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</si>
  <si>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</si>
  <si>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</si>
  <si>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</si>
  <si>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</si>
  <si>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</si>
  <si>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</si>
  <si>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</si>
  <si>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</si>
  <si>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</si>
  <si>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</si>
  <si>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</si>
  <si>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</si>
  <si>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</si>
  <si>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</si>
  <si>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</si>
  <si>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</si>
  <si>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</si>
  <si>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</si>
  <si>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</si>
  <si>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</si>
  <si>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</si>
  <si>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</si>
  <si>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</si>
  <si>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</si>
  <si>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</si>
  <si>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</si>
  <si>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</si>
  <si>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</si>
  <si>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</si>
  <si>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</si>
  <si>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</si>
  <si>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</si>
  <si>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</si>
  <si>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</si>
  <si>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</si>
  <si>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</si>
  <si>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</si>
  <si>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</si>
  <si>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</si>
  <si>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</si>
  <si>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</si>
  <si>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</si>
  <si>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</si>
  <si>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</si>
  <si>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</si>
  <si>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</si>
  <si>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</si>
  <si>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</si>
  <si>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</si>
  <si>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</si>
  <si>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</si>
  <si>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</si>
  <si>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</si>
  <si>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</si>
  <si>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</si>
  <si>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</si>
  <si>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</si>
  <si>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</si>
  <si>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</si>
  <si>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</si>
  <si>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</si>
  <si>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</si>
  <si>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</si>
  <si>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</si>
  <si>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</si>
  <si>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</si>
  <si>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</si>
  <si>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</si>
  <si>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</si>
  <si>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</si>
  <si>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</si>
  <si>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</si>
  <si>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</si>
  <si>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</si>
  <si>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</si>
  <si>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</si>
  <si>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</si>
  <si>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</si>
  <si>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</si>
  <si>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</si>
  <si>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</si>
  <si>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</si>
  <si>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</si>
  <si>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</si>
  <si>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</si>
  <si>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</si>
  <si>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</si>
  <si>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</si>
  <si>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</si>
  <si>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</si>
  <si>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</si>
  <si>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</si>
  <si>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</si>
  <si>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</si>
  <si>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</si>
  <si>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</si>
  <si>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</si>
  <si>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</si>
  <si>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</si>
  <si>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</si>
  <si>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</si>
  <si>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</si>
  <si>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</si>
  <si>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</si>
  <si>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</si>
  <si>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</si>
  <si>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</si>
  <si>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</si>
  <si>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</si>
  <si>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</si>
  <si>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</si>
  <si>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</si>
  <si>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</si>
  <si>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</si>
  <si>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</si>
  <si>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</si>
  <si>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</si>
  <si>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</si>
  <si>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</si>
  <si>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</si>
  <si>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</si>
  <si>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</si>
  <si>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</si>
  <si>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</si>
  <si>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</si>
  <si>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</si>
  <si>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</si>
  <si>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</si>
  <si>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</si>
  <si>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</si>
  <si>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</si>
  <si>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</si>
  <si>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</si>
  <si>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</si>
  <si>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</si>
  <si>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</si>
  <si>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</si>
  <si>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</si>
  <si>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</si>
  <si>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</si>
  <si>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</si>
  <si>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</si>
  <si>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</si>
  <si>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</si>
  <si>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</si>
  <si>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</si>
  <si>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</si>
  <si>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</si>
  <si>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</si>
  <si>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</si>
  <si>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</si>
  <si>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</si>
  <si>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</si>
  <si>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</si>
  <si>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</si>
  <si>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</si>
  <si>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</si>
  <si>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</si>
  <si>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</si>
  <si>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</si>
  <si>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</si>
  <si>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</si>
  <si>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</si>
  <si>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</si>
  <si>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</si>
  <si>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</si>
  <si>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</si>
  <si>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</si>
  <si>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</si>
  <si>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</si>
  <si>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</si>
  <si>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</si>
  <si>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</si>
  <si>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</si>
  <si>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</si>
  <si>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</si>
  <si>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</si>
  <si>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</si>
  <si>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</si>
  <si>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</si>
  <si>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</si>
  <si>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</si>
  <si>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</si>
  <si>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</si>
  <si>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</si>
  <si>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</si>
  <si>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</si>
  <si>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</si>
  <si>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</si>
  <si>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</si>
  <si>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</si>
  <si>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</si>
  <si>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</si>
  <si>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</si>
  <si>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</si>
  <si>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</si>
  <si>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</si>
  <si>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</si>
  <si>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</si>
  <si>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</si>
  <si>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</si>
  <si>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</si>
  <si>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</si>
  <si>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</si>
  <si>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</si>
  <si>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</si>
  <si>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</si>
  <si>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</si>
  <si>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</si>
  <si>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</si>
  <si>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</si>
  <si>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</si>
  <si>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</si>
  <si>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</si>
  <si>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</si>
  <si>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</si>
  <si>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</si>
  <si>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</si>
  <si>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</si>
  <si>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</si>
  <si>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</si>
  <si>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</si>
  <si>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</si>
  <si>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</si>
  <si>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</si>
  <si>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</si>
  <si>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</si>
  <si>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</si>
  <si>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</si>
  <si>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</si>
  <si>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</si>
  <si>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</si>
  <si>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</si>
  <si>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</si>
  <si>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</si>
  <si>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</si>
  <si>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</si>
  <si>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</si>
  <si>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</si>
  <si>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</si>
  <si>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</si>
  <si>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</si>
  <si>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</si>
  <si>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</si>
  <si>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</si>
  <si>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</si>
  <si>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</si>
  <si>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</si>
  <si>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</si>
  <si>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</si>
  <si>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</si>
  <si>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</si>
  <si>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</si>
  <si>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</si>
  <si>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</si>
  <si>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</si>
  <si>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</si>
  <si>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</si>
  <si>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</si>
  <si>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</si>
  <si>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</si>
  <si>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</si>
  <si>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</si>
  <si>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</si>
  <si>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</si>
  <si>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</si>
  <si>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</si>
  <si>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</si>
  <si>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</si>
  <si>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</si>
  <si>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</si>
  <si>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</si>
  <si>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</si>
  <si>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</si>
  <si>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</si>
  <si>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</si>
  <si>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</si>
  <si>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</si>
  <si>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</si>
  <si>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</si>
  <si>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</si>
  <si>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</si>
  <si>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</si>
  <si>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</si>
  <si>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</si>
  <si>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</si>
  <si>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</si>
  <si>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</si>
  <si>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</si>
  <si>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</si>
  <si>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</si>
  <si>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</si>
  <si>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</si>
  <si>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</si>
  <si>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</si>
  <si>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</si>
  <si>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</si>
  <si>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</si>
  <si>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</si>
  <si>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</si>
  <si>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</si>
  <si>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</si>
  <si>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</si>
  <si>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</si>
  <si>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</si>
  <si>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</si>
  <si>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</si>
  <si>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</si>
  <si>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</si>
  <si>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</si>
  <si>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</si>
  <si>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</si>
  <si>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</si>
  <si>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</si>
  <si>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</si>
  <si>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</si>
  <si>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</si>
  <si>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</si>
  <si>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</si>
  <si>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</si>
  <si>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</si>
  <si>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</si>
  <si>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</si>
  <si>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</si>
  <si>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</si>
  <si>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</si>
  <si>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</si>
  <si>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</si>
  <si>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</si>
  <si>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</si>
  <si>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</si>
  <si>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</si>
  <si>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</si>
  <si>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</si>
  <si>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</si>
  <si>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</si>
  <si>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</si>
  <si>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</si>
  <si>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</si>
  <si>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</si>
  <si>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</si>
  <si>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</si>
  <si>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</si>
  <si>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</si>
  <si>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</si>
  <si>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</si>
  <si>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</si>
  <si>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</si>
  <si>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</si>
  <si>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</si>
  <si>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</si>
  <si>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</si>
  <si>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</si>
  <si>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</si>
  <si>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</si>
  <si>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</si>
  <si>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</si>
  <si>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</si>
  <si>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</si>
  <si>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</si>
  <si>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</si>
  <si>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</si>
  <si>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</si>
  <si>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</si>
  <si>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</si>
  <si>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</si>
  <si>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</si>
  <si>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</si>
  <si>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</si>
  <si>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</si>
  <si>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</si>
  <si>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</si>
  <si>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</si>
  <si>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</si>
  <si>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</si>
  <si>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</si>
  <si>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</si>
  <si>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</si>
  <si>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</si>
  <si>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</si>
  <si>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</si>
  <si>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</si>
  <si>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</si>
  <si>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</si>
  <si>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</si>
  <si>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</si>
  <si>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</si>
  <si>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</si>
  <si>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</si>
  <si>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</si>
  <si>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</si>
  <si>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</si>
  <si>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</si>
  <si>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</si>
  <si>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</si>
  <si>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</si>
  <si>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</si>
  <si>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</si>
  <si>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</si>
  <si>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</si>
  <si>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</si>
  <si>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</si>
  <si>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</si>
  <si>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</si>
  <si>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</si>
  <si>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</si>
  <si>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</si>
  <si>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</si>
  <si>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</si>
  <si>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</si>
  <si>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</si>
  <si>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</si>
  <si>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</si>
  <si>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</si>
  <si>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</si>
  <si>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</si>
  <si>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</si>
  <si>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</si>
  <si>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</si>
  <si>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</si>
  <si>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</si>
  <si>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</si>
  <si>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</si>
  <si>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</si>
  <si>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</si>
  <si>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</si>
  <si>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</si>
  <si>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</si>
  <si>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</si>
  <si>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</si>
  <si>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</si>
  <si>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</si>
  <si>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</si>
  <si>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</si>
  <si>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</si>
  <si>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</si>
  <si>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</si>
  <si>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</si>
  <si>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</si>
  <si>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</si>
  <si>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</si>
  <si>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</si>
  <si>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</si>
  <si>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</si>
  <si>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</si>
  <si>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</si>
  <si>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</si>
  <si>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</si>
  <si>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</si>
  <si>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</si>
  <si>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</si>
  <si>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</si>
  <si>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</si>
  <si>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</si>
  <si>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</si>
  <si>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</si>
  <si>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</si>
  <si>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</si>
  <si>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</si>
  <si>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</si>
  <si>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</si>
  <si>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</si>
  <si>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</si>
  <si>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</si>
  <si>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</si>
  <si>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</si>
  <si>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</si>
  <si>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</si>
  <si>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</si>
  <si>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</si>
  <si>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</si>
  <si>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</si>
  <si>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</si>
  <si>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</si>
  <si>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</si>
  <si>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</si>
  <si>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</si>
  <si>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</si>
  <si>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</si>
  <si>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</si>
  <si>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</si>
  <si>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</si>
  <si>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</si>
  <si>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</si>
  <si>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</si>
  <si>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</si>
  <si>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</si>
  <si>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</si>
  <si>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</si>
  <si>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</si>
  <si>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</si>
  <si>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</si>
  <si>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</si>
  <si>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</si>
  <si>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</si>
  <si>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</si>
  <si>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</si>
  <si>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</si>
  <si>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</si>
  <si>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</si>
  <si>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</si>
  <si>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</si>
  <si>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</si>
  <si>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</si>
  <si>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</si>
  <si>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</si>
  <si>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</si>
  <si>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</si>
  <si>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</si>
  <si>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</si>
  <si>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</si>
  <si>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</si>
  <si>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</si>
  <si>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</si>
  <si>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</si>
  <si>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</si>
  <si>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</si>
  <si>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</si>
  <si>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</si>
  <si>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</si>
  <si>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</si>
  <si>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</si>
  <si>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</si>
  <si>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</si>
  <si>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</si>
  <si>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</si>
  <si>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</si>
  <si>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</si>
  <si>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</si>
  <si>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</si>
  <si>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</si>
  <si>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</si>
  <si>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</si>
  <si>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</si>
  <si>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</si>
  <si>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</si>
  <si>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</si>
  <si>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</si>
  <si>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</si>
  <si>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</si>
  <si>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</si>
  <si>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</si>
  <si>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</si>
  <si>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</si>
  <si>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</si>
  <si>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</si>
  <si>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</si>
  <si>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</si>
  <si>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</si>
  <si>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</si>
  <si>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</si>
  <si>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</si>
  <si>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</si>
  <si>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</si>
  <si>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</si>
  <si>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</si>
  <si>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</si>
  <si>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</si>
  <si>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</si>
  <si>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</si>
  <si>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</si>
  <si>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</si>
  <si>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</si>
  <si>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</si>
  <si>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</si>
  <si>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</si>
  <si>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</si>
  <si>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</si>
  <si>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</si>
  <si>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</si>
  <si>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</si>
  <si>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</si>
  <si>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</si>
  <si>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</si>
  <si>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</si>
  <si>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</si>
  <si>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</si>
  <si>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</si>
  <si>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</si>
  <si>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</si>
  <si>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</si>
  <si>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</si>
  <si>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</si>
  <si>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</si>
  <si>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</si>
  <si>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</si>
  <si>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</si>
  <si>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</si>
  <si>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</si>
  <si>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</si>
  <si>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</si>
  <si>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</si>
  <si>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</si>
  <si>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</si>
  <si>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</si>
  <si>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</si>
  <si>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</si>
  <si>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</si>
  <si>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</si>
  <si>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</si>
  <si>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</si>
  <si>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</si>
  <si>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</si>
  <si>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</si>
  <si>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</si>
  <si>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</si>
  <si>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</si>
  <si>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</si>
  <si>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</si>
  <si>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</si>
  <si>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</si>
  <si>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</si>
  <si>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</si>
  <si>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</si>
  <si>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</si>
  <si>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</si>
  <si>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</si>
  <si>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</si>
  <si>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</si>
  <si>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</si>
  <si>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</si>
  <si>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</si>
  <si>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</si>
  <si>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</si>
  <si>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</si>
  <si>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</si>
  <si>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</si>
  <si>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</si>
  <si>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</si>
  <si>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</si>
  <si>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</si>
  <si>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</si>
  <si>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</si>
  <si>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</si>
  <si>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</si>
  <si>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</si>
  <si>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</si>
  <si>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</si>
  <si>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</si>
  <si>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</si>
  <si>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</si>
  <si>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</si>
  <si>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</si>
  <si>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</si>
  <si>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</si>
  <si>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</si>
  <si>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</si>
  <si>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</si>
  <si>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</si>
  <si>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</si>
  <si>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</si>
  <si>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</si>
  <si>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</si>
  <si>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</si>
  <si>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</si>
  <si>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</si>
  <si>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</si>
  <si>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</si>
  <si>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</si>
  <si>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</si>
  <si>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</si>
  <si>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</si>
  <si>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</si>
  <si>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</si>
  <si>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</si>
  <si>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</si>
  <si>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</si>
  <si>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</si>
  <si>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</si>
  <si>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</si>
  <si>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</si>
  <si>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</si>
  <si>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</si>
  <si>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</si>
  <si>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</si>
  <si>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</si>
  <si>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</si>
  <si>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</si>
  <si>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</si>
  <si>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</si>
  <si>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</si>
  <si>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</si>
  <si>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</si>
  <si>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</si>
  <si>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</si>
  <si>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</si>
  <si>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</si>
  <si>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</si>
  <si>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</si>
  <si>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</si>
  <si>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</si>
  <si>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</si>
  <si>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</si>
  <si>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</si>
  <si>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</si>
  <si>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</si>
  <si>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</si>
  <si>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</si>
  <si>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</si>
  <si>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</si>
  <si>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</si>
  <si>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</si>
  <si>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</si>
  <si>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</si>
  <si>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</si>
  <si>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</si>
  <si>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</si>
  <si>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</si>
  <si>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</si>
  <si>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</si>
  <si>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</si>
  <si>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</si>
  <si>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</si>
  <si>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</si>
  <si>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</si>
  <si>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</si>
  <si>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</si>
  <si>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</si>
  <si>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</si>
  <si>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</si>
  <si>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</si>
  <si>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</si>
  <si>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</si>
  <si>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</si>
  <si>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</si>
  <si>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</si>
  <si>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</si>
  <si>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</si>
  <si>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</si>
  <si>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</si>
  <si>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</si>
  <si>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</si>
  <si>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</si>
  <si>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</si>
  <si>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</si>
  <si>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</si>
  <si>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</si>
  <si>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</si>
  <si>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</si>
  <si>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</si>
  <si>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</si>
  <si>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</si>
  <si>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</si>
  <si>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</si>
  <si>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</si>
  <si>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</si>
  <si>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</si>
  <si>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</si>
  <si>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</si>
  <si>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</si>
  <si>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</si>
  <si>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</si>
  <si>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</si>
  <si>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</si>
  <si>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</si>
  <si>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</si>
  <si>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</si>
  <si>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</si>
  <si>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</si>
  <si>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</si>
  <si>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</si>
  <si>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</si>
  <si>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</si>
  <si>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</si>
  <si>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</si>
  <si>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</si>
  <si>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</si>
  <si>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</si>
  <si>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</si>
  <si>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</si>
  <si>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</si>
  <si>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</si>
  <si>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</si>
  <si>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</si>
  <si>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</si>
  <si>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</si>
  <si>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</si>
  <si>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</si>
  <si>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</si>
  <si>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</si>
  <si>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</si>
  <si>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</si>
  <si>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</si>
  <si>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</si>
  <si>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</si>
  <si>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</si>
  <si>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</si>
  <si>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</si>
  <si>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</si>
  <si>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</si>
  <si>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</si>
  <si>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</si>
  <si>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</si>
  <si>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</si>
  <si>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</si>
  <si>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</si>
  <si>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</si>
  <si>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</si>
  <si>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</si>
  <si>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</si>
  <si>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</si>
  <si>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</si>
  <si>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</si>
  <si>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</si>
  <si>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</si>
  <si>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</si>
  <si>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</si>
  <si>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</si>
  <si>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</si>
  <si>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</si>
  <si>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</si>
  <si>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</si>
  <si>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</si>
  <si>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</si>
  <si>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</si>
  <si>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</si>
  <si>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</si>
  <si>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</si>
  <si>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</si>
  <si>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</si>
  <si>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</si>
  <si>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</si>
  <si>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</si>
  <si>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</si>
  <si>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</si>
  <si>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</si>
  <si>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</si>
  <si>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</si>
  <si>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</si>
  <si>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</si>
  <si>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</si>
  <si>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</si>
  <si>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</si>
  <si>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</si>
  <si>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</si>
  <si>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</si>
  <si>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</si>
  <si>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</si>
  <si>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</si>
  <si>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</si>
  <si>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</si>
  <si>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</si>
  <si>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</si>
  <si>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</si>
  <si>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</si>
  <si>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</si>
  <si>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</si>
  <si>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</si>
  <si>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</si>
  <si>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</si>
  <si>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</si>
  <si>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</si>
  <si>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</si>
  <si>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</si>
  <si>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</si>
  <si>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</si>
  <si>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</si>
  <si>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</si>
  <si>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</si>
  <si>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</si>
  <si>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</si>
  <si>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</si>
  <si>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</si>
  <si>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</si>
  <si>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</si>
  <si>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</si>
  <si>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</si>
  <si>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</si>
  <si>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</si>
  <si>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</si>
  <si>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</si>
  <si>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</si>
  <si>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</si>
  <si>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</si>
  <si>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</si>
  <si>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</si>
  <si>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</si>
  <si>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</si>
  <si>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</si>
  <si>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</si>
  <si>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</si>
  <si>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</si>
  <si>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</si>
  <si>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</si>
  <si>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</si>
  <si>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</si>
  <si>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</si>
  <si>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</si>
  <si>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</si>
  <si>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</si>
  <si>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</si>
  <si>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</si>
  <si>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</si>
  <si>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</si>
  <si>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</si>
  <si>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</si>
  <si>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</si>
  <si>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</si>
  <si>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</si>
  <si>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</si>
  <si>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</si>
  <si>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</si>
  <si>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</si>
  <si>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</si>
  <si>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</si>
  <si>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</si>
  <si>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</si>
  <si>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</si>
  <si>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</si>
  <si>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</si>
  <si>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</si>
  <si>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</si>
  <si>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</si>
  <si>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</si>
  <si>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</si>
  <si>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</si>
  <si>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</si>
  <si>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</si>
  <si>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</si>
  <si>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</si>
  <si>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</si>
  <si>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</si>
  <si>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</si>
  <si>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</si>
  <si>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</si>
  <si>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</si>
  <si>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</si>
  <si>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</si>
  <si>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</si>
  <si>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</si>
  <si>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</si>
  <si>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</si>
  <si>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</si>
  <si>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</si>
  <si>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</si>
  <si>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</si>
  <si>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</si>
  <si>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</si>
  <si>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</si>
  <si>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</si>
  <si>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</si>
  <si>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</si>
  <si>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</si>
  <si>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</si>
  <si>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</si>
  <si>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</si>
  <si>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</si>
  <si>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</si>
  <si>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</si>
  <si>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</si>
  <si>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</si>
  <si>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</si>
  <si>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</si>
  <si>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</si>
  <si>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</si>
  <si>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</si>
  <si>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</si>
  <si>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</si>
  <si>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</si>
  <si>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</si>
  <si>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</si>
  <si>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</si>
  <si>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</si>
  <si>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</si>
  <si>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</si>
  <si>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</si>
  <si>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</si>
  <si>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</si>
  <si>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</si>
  <si>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</si>
  <si>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</si>
  <si>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</si>
  <si>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</si>
  <si>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</si>
  <si>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</si>
  <si>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</si>
  <si>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</si>
  <si>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</si>
  <si>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</si>
  <si>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</si>
  <si>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</si>
  <si>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</si>
  <si>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</si>
  <si>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</si>
  <si>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</si>
  <si>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</si>
  <si>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</si>
  <si>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</si>
  <si>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</si>
  <si>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</si>
  <si>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</si>
  <si>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</si>
  <si>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</si>
  <si>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</si>
  <si>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</si>
  <si>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</si>
  <si>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</si>
  <si>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</si>
  <si>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</si>
  <si>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</si>
  <si>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</si>
  <si>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</si>
  <si>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</si>
  <si>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</si>
  <si>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</si>
  <si>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</si>
  <si>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</si>
  <si>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</si>
  <si>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</si>
  <si>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</si>
  <si>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</si>
  <si>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</si>
  <si>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</si>
  <si>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</si>
  <si>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</si>
  <si>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</si>
  <si>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</si>
  <si>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</si>
  <si>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</si>
  <si>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</si>
  <si>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</si>
  <si>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</si>
  <si>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</si>
  <si>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</si>
  <si>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</si>
  <si>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</si>
  <si>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</si>
  <si>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</si>
  <si>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</si>
  <si>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</si>
  <si>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</si>
  <si>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</si>
  <si>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</si>
  <si>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</si>
  <si>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</si>
  <si>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</si>
  <si>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</si>
  <si>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</si>
  <si>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</si>
  <si>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</si>
  <si>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</si>
  <si>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</si>
  <si>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</si>
  <si>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</si>
  <si>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</si>
  <si>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</si>
  <si>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</si>
  <si>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</si>
  <si>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</si>
  <si>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</si>
  <si>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</si>
  <si>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</si>
  <si>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</si>
  <si>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</si>
  <si>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</si>
  <si>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</si>
  <si>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</si>
  <si>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</si>
  <si>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</si>
  <si>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</si>
  <si>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</si>
  <si>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</si>
  <si>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</si>
  <si>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</si>
  <si>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</si>
  <si>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</si>
  <si>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</si>
  <si>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</si>
  <si>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</si>
  <si>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</si>
  <si>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</si>
  <si>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</si>
  <si>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</si>
  <si>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</si>
  <si>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</si>
  <si>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</si>
  <si>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</si>
  <si>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</si>
  <si>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</si>
  <si>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</si>
  <si>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</si>
  <si>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</si>
  <si>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</si>
  <si>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</si>
  <si>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</si>
  <si>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</si>
  <si>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</si>
  <si>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</si>
  <si>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</si>
  <si>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</si>
  <si>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</si>
  <si>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</si>
  <si>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</si>
  <si>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</si>
  <si>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</si>
  <si>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</si>
  <si>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</si>
  <si>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</si>
  <si>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</si>
  <si>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</si>
  <si>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</si>
  <si>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</si>
  <si>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</si>
  <si>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</si>
  <si>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</si>
  <si>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</si>
  <si>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</si>
  <si>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</si>
  <si>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</si>
  <si>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</si>
  <si>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</si>
  <si>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</si>
  <si>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</si>
  <si>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</si>
  <si>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</si>
  <si>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</si>
  <si>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</si>
  <si>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</si>
  <si>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</si>
  <si>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</si>
  <si>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</si>
  <si>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</si>
  <si>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</si>
  <si>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</si>
  <si>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</si>
  <si>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</si>
  <si>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</si>
  <si>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</si>
  <si>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</si>
  <si>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</si>
  <si>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</si>
  <si>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</si>
  <si>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</si>
  <si>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</si>
  <si>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</si>
  <si>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</si>
  <si>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</si>
  <si>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</si>
  <si>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</si>
  <si>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</si>
  <si>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</si>
  <si>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</si>
  <si>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</si>
  <si>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</si>
  <si>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</si>
  <si>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</si>
  <si>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</si>
  <si>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</si>
  <si>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</si>
  <si>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</si>
  <si>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</si>
  <si>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</si>
  <si>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</si>
  <si>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</si>
  <si>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</si>
  <si>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</si>
  <si>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</si>
  <si>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</si>
  <si>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</si>
  <si>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</si>
  <si>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</si>
  <si>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</si>
  <si>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</si>
  <si>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</si>
  <si>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</si>
  <si>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</si>
  <si>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</si>
  <si>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</si>
  <si>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</si>
  <si>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</si>
  <si>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</si>
  <si>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</si>
  <si>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</si>
  <si>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</si>
  <si>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</si>
  <si>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</si>
  <si>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</si>
  <si>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</si>
  <si>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</si>
  <si>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</si>
  <si>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</si>
  <si>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</si>
  <si>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</si>
  <si>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</si>
  <si>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</si>
  <si>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</si>
  <si>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</si>
  <si>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</si>
  <si>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</si>
  <si>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</si>
  <si>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</si>
  <si>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</si>
  <si>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</si>
  <si>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</si>
  <si>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</si>
  <si>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</si>
  <si>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</si>
  <si>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</si>
  <si>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</si>
  <si>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</si>
  <si>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</si>
  <si>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</si>
  <si>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</si>
  <si>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</si>
  <si>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</si>
  <si>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</si>
  <si>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</si>
  <si>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</si>
  <si>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</si>
  <si>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</si>
  <si>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</si>
  <si>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</si>
  <si>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</si>
  <si>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</si>
  <si>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</si>
  <si>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</si>
  <si>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</si>
  <si>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</si>
  <si>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</si>
  <si>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</si>
  <si>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</si>
  <si>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</si>
  <si>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</si>
  <si>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</si>
  <si>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</si>
  <si>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</si>
  <si>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</si>
  <si>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</si>
  <si>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</si>
  <si>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</si>
  <si>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</si>
  <si>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</si>
  <si>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</si>
  <si>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</si>
  <si>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</si>
  <si>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</si>
  <si>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</si>
  <si>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</si>
  <si>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</si>
  <si>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</si>
  <si>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</si>
  <si>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</si>
  <si>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</si>
  <si>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</si>
  <si>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</si>
  <si>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</si>
  <si>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</si>
  <si>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</si>
  <si>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</si>
  <si>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</si>
  <si>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</si>
  <si>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</si>
  <si>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</si>
  <si>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</si>
  <si>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</si>
  <si>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</si>
  <si>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</si>
  <si>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</si>
  <si>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</si>
  <si>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</si>
  <si>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</si>
  <si>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</si>
  <si>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</si>
  <si>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</si>
  <si>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</si>
  <si>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</si>
  <si>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</si>
  <si>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</si>
  <si>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</si>
  <si>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</si>
  <si>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</si>
  <si>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</si>
  <si>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</si>
  <si>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</si>
  <si>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</si>
  <si>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</si>
  <si>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</si>
  <si>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</si>
  <si>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</si>
  <si>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</si>
  <si>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</si>
  <si>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</si>
  <si>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</si>
  <si>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</si>
  <si>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</si>
  <si>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</si>
  <si>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</si>
  <si>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</si>
  <si>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</si>
  <si>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</si>
  <si>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</si>
  <si>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</si>
  <si>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</si>
  <si>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</si>
  <si>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</si>
  <si>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</si>
  <si>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</si>
  <si>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</si>
  <si>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</si>
  <si>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</si>
  <si>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</si>
  <si>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</si>
  <si>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</si>
  <si>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</si>
  <si>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</si>
  <si>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</si>
  <si>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</si>
  <si>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</si>
  <si>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</si>
  <si>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</si>
  <si>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</si>
  <si>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</si>
  <si>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</si>
  <si>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</si>
  <si>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</si>
  <si>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</si>
  <si>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</si>
  <si>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</si>
  <si>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</si>
  <si>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</si>
  <si>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</si>
  <si>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</si>
  <si>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</si>
  <si>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</si>
  <si>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</si>
  <si>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</si>
  <si>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</si>
  <si>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</si>
  <si>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</si>
  <si>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</si>
  <si>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</si>
  <si>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</si>
  <si>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</si>
  <si>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</si>
  <si>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</si>
  <si>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</si>
  <si>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</si>
  <si>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</si>
  <si>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</si>
  <si>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</si>
  <si>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</si>
  <si>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</si>
  <si>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</si>
  <si>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</si>
  <si>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</si>
  <si>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</si>
  <si>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</si>
  <si>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</si>
  <si>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</si>
  <si>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</si>
  <si>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</si>
  <si>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</si>
  <si>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</si>
  <si>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</si>
  <si>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</si>
  <si>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</si>
  <si>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</si>
  <si>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</si>
  <si>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</si>
  <si>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</si>
  <si>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</si>
  <si>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</si>
  <si>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</si>
  <si>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</si>
  <si>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</si>
  <si>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</si>
  <si>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</si>
  <si>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</si>
  <si>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</si>
  <si>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</si>
  <si>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</si>
  <si>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</si>
  <si>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</si>
  <si>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</si>
  <si>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</si>
  <si>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</si>
  <si>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</si>
  <si>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</si>
  <si>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</si>
  <si>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</si>
  <si>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</si>
  <si>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</si>
  <si>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</si>
  <si>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</si>
  <si>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</si>
  <si>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</si>
  <si>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</si>
  <si>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</si>
  <si>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</si>
  <si>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</si>
  <si>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</si>
  <si>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</si>
  <si>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</si>
  <si>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</si>
  <si>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</si>
  <si>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</si>
  <si>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</si>
  <si>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</si>
  <si>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</si>
  <si>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</si>
  <si>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</si>
  <si>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</si>
  <si>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</si>
  <si>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</si>
  <si>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</si>
  <si>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</si>
  <si>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</si>
  <si>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</si>
  <si>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</si>
  <si>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</si>
  <si>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</si>
  <si>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</si>
  <si>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</si>
  <si>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</si>
  <si>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</si>
  <si>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</si>
  <si>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</si>
  <si>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</si>
  <si>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</si>
  <si>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</si>
  <si>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</si>
  <si>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</si>
  <si>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</si>
  <si>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</si>
  <si>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</si>
  <si>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</si>
  <si>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</si>
  <si>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</si>
  <si>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</si>
  <si>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</si>
  <si>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</si>
  <si>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</si>
  <si>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</si>
  <si>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</si>
  <si>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</si>
  <si>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</si>
  <si>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</si>
  <si>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</si>
  <si>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</si>
  <si>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</si>
  <si>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</si>
  <si>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</si>
  <si>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</si>
  <si>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</si>
  <si>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</si>
  <si>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</si>
  <si>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</si>
  <si>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</si>
  <si>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</si>
  <si>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</si>
  <si>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</si>
  <si>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</si>
  <si>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</si>
  <si>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</si>
  <si>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</si>
  <si>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</si>
  <si>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</si>
  <si>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</si>
  <si>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</si>
  <si>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</si>
  <si>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</si>
  <si>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</si>
  <si>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</si>
  <si>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</si>
  <si>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</si>
  <si>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</si>
  <si>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</si>
  <si>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</si>
  <si>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</si>
  <si>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</si>
  <si>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</si>
  <si>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</si>
  <si>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</si>
  <si>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</si>
  <si>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</si>
  <si>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</si>
  <si>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</si>
  <si>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</si>
  <si>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</si>
  <si>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</si>
  <si>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</si>
  <si>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</si>
  <si>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</si>
  <si>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</si>
  <si>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</si>
  <si>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</si>
  <si>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</si>
  <si>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</si>
  <si>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</si>
  <si>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</si>
  <si>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</si>
  <si>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</si>
  <si>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</si>
  <si>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</si>
  <si>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</si>
  <si>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</si>
  <si>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</si>
  <si>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</si>
  <si>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</si>
  <si>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</si>
  <si>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</si>
  <si>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</si>
  <si>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</si>
  <si>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</si>
  <si>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</si>
  <si>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</si>
  <si>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</si>
  <si>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</si>
  <si>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</si>
  <si>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</si>
  <si>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</si>
  <si>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</si>
  <si>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</si>
  <si>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</si>
  <si>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</si>
  <si>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</si>
  <si>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</si>
  <si>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</si>
  <si>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</si>
  <si>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</si>
  <si>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</si>
  <si>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</si>
  <si>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</si>
  <si>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</si>
  <si>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</si>
  <si>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</si>
  <si>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</si>
  <si>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</si>
  <si>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</si>
  <si>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</si>
  <si>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</si>
  <si>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</si>
  <si>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</si>
  <si>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</si>
  <si>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</si>
  <si>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</si>
  <si>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</si>
  <si>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</si>
  <si>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</si>
  <si>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</si>
  <si>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</si>
  <si>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</si>
  <si>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</si>
  <si>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</si>
  <si>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</si>
  <si>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</si>
  <si>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</si>
  <si>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</si>
  <si>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</si>
  <si>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</si>
  <si>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</si>
  <si>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</si>
  <si>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</si>
  <si>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</si>
  <si>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</si>
  <si>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</si>
  <si>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</si>
  <si>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</si>
  <si>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</si>
  <si>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</si>
  <si>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</si>
  <si>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</si>
  <si>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</si>
  <si>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</si>
  <si>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</si>
  <si>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</si>
  <si>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</si>
  <si>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</si>
  <si>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</si>
  <si>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</si>
  <si>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</si>
  <si>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</si>
  <si>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</si>
  <si>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</si>
  <si>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</si>
  <si>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</si>
  <si>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</si>
  <si>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</si>
  <si>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</si>
  <si>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</si>
  <si>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</si>
  <si>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</si>
  <si>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</si>
  <si>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</si>
  <si>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</si>
  <si>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</si>
  <si>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</si>
  <si>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</si>
  <si>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</si>
  <si>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</si>
  <si>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</si>
  <si>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</si>
  <si>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</si>
  <si>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</si>
  <si>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</si>
  <si>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</si>
  <si>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</si>
  <si>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</si>
  <si>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</si>
  <si>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</si>
  <si>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</si>
  <si>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</si>
  <si>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</si>
  <si>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</si>
  <si>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</si>
  <si>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</si>
  <si>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</si>
  <si>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</si>
  <si>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</si>
  <si>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</si>
  <si>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</si>
  <si>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</si>
  <si>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</si>
  <si>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</si>
  <si>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</si>
  <si>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</si>
  <si>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</si>
  <si>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</si>
  <si>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</si>
  <si>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</si>
  <si>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</si>
  <si>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</si>
  <si>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</si>
  <si>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</si>
  <si>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</si>
  <si>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</si>
  <si>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</si>
  <si>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</si>
  <si>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</si>
  <si>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</si>
  <si>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</si>
  <si>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</si>
  <si>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</si>
  <si>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</si>
  <si>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</si>
  <si>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</si>
  <si>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</si>
  <si>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</si>
  <si>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</si>
  <si>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</si>
  <si>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</si>
  <si>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</si>
  <si>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</si>
  <si>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</si>
  <si>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</si>
  <si>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</si>
  <si>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</si>
  <si>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</si>
  <si>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</si>
  <si>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</si>
  <si>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</si>
  <si>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</si>
  <si>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</si>
  <si>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</si>
  <si>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</si>
  <si>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</si>
  <si>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</si>
  <si>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</si>
  <si>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</si>
  <si>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</si>
  <si>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</si>
  <si>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</si>
  <si>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</si>
  <si>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</si>
  <si>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</si>
  <si>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</si>
  <si>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</si>
  <si>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</si>
  <si>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</si>
  <si>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</si>
  <si>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</si>
  <si>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</si>
  <si>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</si>
  <si>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</si>
  <si>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</si>
  <si>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</si>
  <si>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</si>
  <si>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</si>
  <si>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</si>
  <si>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</si>
  <si>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</si>
  <si>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</si>
  <si>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</si>
  <si>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</si>
  <si>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</si>
  <si>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</si>
  <si>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</si>
  <si>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</si>
  <si>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</si>
  <si>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</si>
  <si>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</si>
  <si>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</si>
  <si>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</si>
  <si>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</si>
  <si>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</si>
  <si>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</si>
  <si>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</si>
  <si>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</si>
  <si>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</si>
  <si>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</si>
  <si>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</si>
  <si>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</si>
  <si>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</si>
  <si>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</si>
  <si>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</si>
  <si>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</si>
  <si>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</si>
  <si>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</si>
  <si>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</si>
  <si>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</si>
  <si>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</si>
  <si>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</si>
  <si>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</si>
  <si>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</si>
  <si>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</si>
  <si>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</si>
  <si>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</si>
  <si>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</si>
  <si>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</si>
  <si>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</si>
  <si>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</si>
  <si>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</si>
  <si>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</si>
  <si>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</si>
  <si>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</si>
  <si>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</si>
  <si>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</si>
  <si>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</si>
  <si>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</si>
  <si>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</si>
  <si>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</si>
  <si>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</si>
  <si>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</si>
  <si>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</si>
  <si>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</si>
  <si>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</si>
  <si>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</si>
  <si>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</si>
  <si>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</si>
  <si>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</si>
  <si>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</si>
  <si>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</si>
  <si>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</si>
  <si>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</si>
  <si>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</si>
  <si>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</si>
  <si>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</si>
  <si>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</si>
  <si>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</si>
  <si>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</si>
  <si>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</si>
  <si>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</si>
  <si>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</si>
  <si>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</si>
  <si>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</si>
  <si>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</si>
  <si>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</si>
  <si>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</si>
  <si>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</si>
  <si>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</si>
  <si>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</si>
  <si>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</si>
  <si>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</si>
  <si>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</si>
  <si>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</si>
  <si>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</si>
  <si>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</si>
  <si>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</si>
  <si>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</si>
  <si>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</si>
  <si>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</si>
  <si>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</si>
  <si>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</si>
  <si>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</si>
  <si>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</si>
  <si>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</si>
  <si>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</si>
  <si>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</si>
  <si>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</si>
  <si>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</si>
  <si>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</si>
  <si>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</si>
  <si>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</si>
  <si>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</si>
  <si>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</si>
  <si>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</si>
  <si>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</si>
  <si>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</si>
  <si>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</si>
  <si>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</si>
  <si>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</si>
  <si>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</si>
  <si>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</si>
  <si>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</si>
  <si>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</si>
  <si>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</si>
  <si>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</si>
  <si>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</si>
  <si>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</si>
  <si>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</si>
  <si>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</si>
  <si>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</si>
  <si>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</si>
  <si>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</si>
  <si>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</si>
  <si>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</si>
  <si>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</si>
  <si>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</si>
  <si>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</si>
  <si>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</si>
  <si>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</si>
  <si>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</si>
  <si>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</si>
  <si>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</si>
  <si>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</si>
  <si>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</si>
  <si>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</si>
  <si>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</si>
  <si>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</si>
  <si>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</si>
  <si>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</si>
  <si>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</si>
  <si>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</si>
  <si>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</si>
  <si>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</si>
  <si>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</si>
  <si>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</si>
  <si>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</si>
  <si>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</si>
  <si>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</si>
  <si>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</si>
  <si>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</si>
  <si>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</si>
  <si>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</si>
  <si>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</si>
  <si>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</si>
  <si>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</si>
  <si>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</si>
  <si>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</si>
  <si>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</si>
  <si>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</si>
  <si>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</si>
  <si>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</si>
  <si>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</si>
  <si>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</si>
  <si>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</si>
  <si>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</si>
  <si>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</si>
  <si>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</si>
  <si>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</si>
  <si>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</si>
  <si>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</si>
  <si>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</si>
  <si>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</si>
  <si>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</si>
  <si>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</si>
  <si>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</si>
  <si>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</si>
  <si>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</si>
  <si>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</si>
  <si>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</si>
  <si>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</si>
  <si>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</si>
  <si>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</si>
  <si>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</si>
  <si>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</si>
  <si>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</si>
  <si>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</si>
  <si>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</si>
  <si>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</si>
  <si>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</si>
  <si>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</si>
  <si>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</si>
  <si>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</si>
  <si>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</si>
  <si>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</si>
  <si>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</si>
  <si>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</si>
  <si>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</si>
  <si>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</si>
  <si>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</si>
  <si>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</si>
  <si>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</si>
  <si>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</si>
  <si>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</si>
  <si>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</si>
  <si>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</si>
  <si>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</si>
  <si>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</si>
  <si>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</si>
  <si>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</si>
  <si>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</si>
  <si>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</si>
  <si>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</si>
  <si>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</si>
  <si>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</si>
  <si>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</si>
  <si>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</si>
  <si>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</si>
  <si>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</si>
  <si>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</si>
  <si>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</si>
  <si>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</si>
  <si>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</si>
  <si>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</si>
  <si>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</si>
  <si>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</si>
  <si>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</si>
  <si>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</si>
  <si>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</si>
  <si>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</si>
  <si>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</si>
  <si>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</si>
  <si>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</si>
  <si>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</si>
  <si>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</si>
  <si>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</si>
  <si>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</si>
  <si>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</si>
  <si>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</si>
  <si>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</si>
  <si>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</si>
  <si>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</si>
  <si>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</si>
  <si>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</si>
  <si>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</si>
  <si>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</si>
  <si>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</si>
  <si>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</si>
  <si>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</si>
  <si>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</si>
  <si>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</si>
  <si>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</si>
  <si>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</si>
  <si>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</si>
  <si>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</si>
  <si>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</si>
  <si>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</si>
  <si>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</si>
  <si>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</si>
  <si>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</si>
  <si>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</si>
  <si>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</si>
  <si>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</si>
  <si>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</si>
  <si>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</si>
  <si>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</si>
  <si>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</si>
  <si>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</si>
  <si>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</si>
  <si>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</si>
  <si>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</si>
  <si>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</si>
  <si>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</si>
  <si>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</si>
  <si>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</si>
  <si>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</si>
  <si>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</si>
  <si>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</si>
  <si>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</si>
  <si>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</si>
  <si>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</si>
  <si>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</si>
  <si>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</si>
  <si>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</si>
  <si>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</si>
  <si>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</si>
  <si>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</si>
  <si>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</si>
  <si>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</si>
  <si>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</si>
  <si>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</si>
  <si>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</si>
  <si>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</si>
  <si>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</si>
  <si>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</si>
  <si>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</si>
  <si>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</si>
  <si>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</si>
  <si>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</si>
  <si>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</si>
  <si>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</si>
  <si>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</si>
  <si>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</si>
  <si>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</si>
  <si>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</si>
  <si>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</si>
  <si>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</si>
  <si>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</si>
  <si>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</si>
  <si>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</si>
  <si>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</si>
  <si>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</si>
  <si>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</si>
  <si>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</si>
  <si>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</si>
  <si>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</si>
  <si>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</si>
  <si>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</si>
  <si>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</si>
  <si>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</si>
  <si>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</si>
  <si>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</si>
  <si>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</si>
  <si>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</si>
  <si>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</si>
  <si>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</si>
  <si>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</si>
  <si>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</si>
  <si>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</si>
  <si>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</si>
  <si>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</si>
  <si>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</si>
  <si>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</si>
  <si>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</si>
  <si>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</si>
  <si>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</si>
  <si>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</si>
  <si>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</si>
  <si>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</si>
  <si>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</si>
  <si>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</si>
  <si>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</si>
  <si>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</si>
  <si>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</si>
  <si>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</si>
  <si>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</si>
  <si>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</si>
  <si>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</si>
  <si>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</si>
  <si>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</si>
  <si>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</si>
  <si>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</si>
  <si>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</si>
  <si>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</si>
  <si>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</si>
  <si>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</si>
  <si>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</si>
  <si>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</si>
  <si>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</si>
  <si>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</si>
  <si>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</si>
  <si>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</si>
  <si>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</si>
  <si>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</si>
  <si>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</si>
  <si>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</si>
  <si>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</si>
  <si>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</si>
  <si>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</si>
  <si>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</si>
  <si>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</si>
  <si>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</si>
  <si>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</si>
  <si>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</si>
  <si>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</si>
  <si>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</si>
  <si>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</si>
  <si>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</si>
  <si>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</si>
  <si>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</si>
  <si>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</si>
  <si>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</si>
  <si>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</si>
  <si>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</si>
  <si>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</si>
  <si>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</si>
  <si>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</si>
  <si>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</si>
  <si>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</si>
  <si>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</si>
  <si>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</si>
  <si>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</si>
  <si>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</si>
  <si>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</si>
  <si>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</si>
  <si>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</si>
  <si>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</si>
  <si>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</si>
  <si>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</si>
  <si>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</si>
  <si>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</si>
  <si>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</si>
  <si>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</si>
  <si>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</si>
  <si>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</si>
  <si>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</si>
  <si>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</si>
  <si>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</si>
  <si>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</si>
  <si>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</si>
  <si>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</si>
  <si>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</si>
  <si>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</si>
  <si>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</si>
  <si>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</si>
  <si>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</si>
  <si>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</si>
  <si>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</si>
  <si>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</si>
  <si>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</si>
  <si>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</si>
  <si>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</si>
  <si>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</si>
  <si>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</si>
  <si>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</si>
  <si>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</si>
  <si>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</si>
  <si>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</si>
  <si>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</si>
  <si>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</si>
  <si>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</si>
  <si>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</si>
  <si>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</si>
  <si>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</si>
  <si>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</si>
  <si>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</si>
  <si>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</si>
  <si>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</si>
  <si>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</si>
  <si>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</si>
  <si>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</si>
  <si>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</si>
  <si>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</si>
  <si>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</si>
  <si>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</si>
  <si>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</si>
  <si>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</si>
  <si>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</si>
  <si>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</si>
  <si>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</si>
  <si>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</si>
  <si>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</si>
  <si>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</si>
  <si>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</si>
  <si>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</si>
  <si>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</si>
  <si>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</si>
  <si>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</si>
  <si>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</si>
  <si>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</si>
  <si>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</si>
  <si>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</si>
  <si>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</si>
  <si>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</si>
  <si>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</si>
  <si>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</si>
  <si>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</si>
  <si>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</si>
  <si>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</si>
  <si>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</si>
  <si>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</si>
  <si>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</si>
  <si>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</si>
  <si>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</si>
  <si>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</si>
  <si>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</si>
  <si>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</si>
  <si>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</si>
  <si>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</si>
  <si>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</si>
  <si>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</si>
  <si>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</si>
  <si>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</si>
  <si>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</si>
  <si>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</si>
  <si>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</si>
  <si>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</si>
  <si>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</si>
  <si>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</si>
  <si>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</si>
  <si>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</si>
  <si>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</si>
  <si>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</si>
  <si>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</si>
  <si>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</si>
  <si>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</si>
  <si>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</si>
  <si>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</si>
  <si>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</si>
  <si>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</si>
  <si>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</si>
  <si>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</si>
  <si>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</si>
  <si>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</si>
  <si>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</si>
  <si>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</si>
  <si>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</si>
  <si>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</si>
  <si>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</si>
  <si>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</si>
  <si>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</si>
  <si>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</si>
  <si>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</si>
  <si>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</si>
  <si>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</si>
  <si>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</si>
  <si>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</si>
  <si>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</si>
  <si>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</si>
  <si>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</si>
  <si>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</si>
  <si>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</si>
  <si>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</si>
  <si>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</si>
  <si>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</si>
  <si>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</si>
  <si>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</si>
  <si>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</si>
  <si>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</si>
  <si>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</si>
  <si>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</si>
  <si>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</si>
  <si>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</si>
  <si>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</si>
  <si>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</si>
  <si>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</si>
  <si>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</si>
  <si>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</si>
  <si>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</si>
  <si>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</si>
  <si>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</si>
  <si>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</si>
  <si>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</si>
  <si>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</si>
  <si>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</si>
  <si>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</si>
  <si>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</si>
  <si>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</si>
  <si>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</si>
  <si>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</si>
  <si>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</si>
  <si>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</si>
  <si>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</si>
  <si>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</si>
  <si>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</si>
  <si>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</si>
  <si>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</si>
  <si>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</si>
  <si>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</si>
  <si>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</si>
  <si>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</si>
  <si>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</si>
  <si>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</si>
  <si>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</si>
  <si>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</si>
  <si>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</si>
  <si>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</si>
  <si>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</si>
  <si>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</si>
  <si>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</si>
  <si>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</si>
  <si>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</si>
  <si>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</si>
  <si>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</si>
  <si>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</si>
  <si>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</si>
  <si>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</si>
  <si>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</si>
  <si>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</si>
  <si>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</si>
  <si>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</si>
  <si>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</si>
  <si>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</si>
  <si>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</si>
  <si>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</si>
  <si>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</si>
  <si>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</si>
  <si>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</si>
  <si>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</si>
  <si>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</si>
  <si>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</si>
  <si>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</si>
  <si>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</si>
  <si>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</si>
  <si>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</si>
  <si>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</si>
  <si>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</si>
  <si>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</si>
  <si>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</si>
  <si>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</si>
  <si>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</si>
  <si>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</si>
  <si>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</si>
  <si>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</si>
  <si>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</si>
  <si>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</si>
  <si>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</si>
  <si>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</si>
  <si>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</si>
  <si>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</si>
  <si>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</si>
  <si>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</si>
  <si>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</si>
  <si>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</si>
  <si>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</si>
  <si>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</si>
  <si>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</si>
  <si>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</si>
  <si>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</si>
  <si>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</si>
  <si>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</si>
  <si>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</si>
  <si>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</si>
  <si>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</si>
  <si>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</si>
  <si>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</si>
  <si>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</si>
  <si>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</si>
  <si>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</si>
  <si>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</si>
  <si>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</si>
  <si>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</si>
  <si>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</si>
  <si>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</si>
  <si>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</si>
  <si>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</si>
  <si>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</si>
  <si>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</si>
  <si>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</si>
  <si>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</si>
  <si>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</si>
  <si>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</si>
  <si>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</si>
  <si>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</si>
  <si>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</si>
  <si>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</si>
  <si>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</si>
  <si>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</si>
  <si>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</si>
  <si>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</si>
  <si>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</si>
  <si>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</si>
  <si>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</si>
  <si>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</si>
  <si>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</si>
  <si>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</si>
  <si>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</si>
  <si>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</si>
  <si>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</si>
  <si>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</si>
  <si>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</si>
  <si>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</si>
  <si>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</si>
  <si>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</si>
  <si>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</si>
  <si>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</si>
  <si>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</si>
  <si>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</si>
  <si>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</si>
  <si>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</si>
  <si>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</si>
  <si>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</si>
  <si>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</si>
  <si>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</si>
  <si>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</si>
  <si>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</si>
  <si>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</si>
  <si>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</si>
  <si>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</si>
  <si>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</si>
  <si>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</si>
  <si>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</si>
  <si>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</si>
  <si>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</si>
  <si>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</si>
  <si>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</si>
  <si>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</si>
  <si>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</si>
  <si>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</si>
  <si>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</si>
  <si>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</si>
  <si>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</si>
  <si>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</si>
  <si>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</si>
  <si>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</si>
  <si>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</si>
  <si>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</si>
  <si>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</si>
  <si>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</si>
  <si>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</si>
  <si>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</si>
  <si>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</si>
  <si>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</si>
  <si>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</si>
  <si>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</si>
  <si>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</si>
  <si>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</si>
  <si>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</si>
  <si>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</si>
  <si>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</si>
  <si>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</si>
  <si>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</si>
  <si>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</si>
  <si>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</si>
  <si>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</si>
  <si>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</si>
  <si>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</si>
  <si>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</si>
  <si>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</si>
  <si>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</si>
  <si>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</si>
  <si>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</si>
  <si>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</si>
  <si>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</si>
  <si>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</si>
  <si>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</si>
  <si>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</si>
  <si>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</si>
  <si>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</si>
  <si>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</si>
  <si>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</si>
  <si>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</si>
  <si>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</si>
  <si>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</si>
  <si>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</si>
  <si>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</si>
  <si>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</si>
  <si>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</si>
  <si>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</si>
  <si>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</si>
  <si>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</si>
  <si>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</si>
  <si>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</si>
  <si>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</si>
  <si>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</si>
  <si>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</si>
  <si>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</si>
  <si>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</si>
  <si>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</si>
  <si>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</si>
  <si>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</si>
  <si>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</si>
  <si>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</si>
  <si>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</si>
  <si>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</si>
  <si>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</si>
  <si>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</si>
  <si>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</si>
  <si>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</si>
  <si>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</si>
  <si>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</si>
  <si>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</si>
  <si>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</si>
  <si>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</si>
  <si>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</si>
  <si>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</si>
  <si>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</si>
  <si>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</si>
  <si>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</si>
  <si>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</si>
  <si>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</si>
  <si>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</si>
  <si>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</si>
  <si>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</si>
  <si>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</si>
  <si>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</si>
  <si>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</si>
  <si>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</si>
  <si>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</si>
  <si>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</si>
  <si>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</si>
  <si>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</si>
  <si>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</si>
  <si>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</si>
  <si>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</si>
  <si>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</si>
  <si>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</si>
  <si>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</si>
  <si>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</si>
  <si>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</si>
  <si>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</si>
  <si>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</si>
  <si>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</si>
  <si>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</si>
  <si>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</si>
  <si>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</si>
  <si>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</si>
  <si>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</si>
  <si>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</si>
  <si>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</si>
  <si>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</si>
  <si>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</si>
  <si>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</si>
  <si>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</si>
  <si>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</si>
  <si>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</si>
  <si>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</si>
  <si>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</si>
  <si>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</si>
  <si>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</si>
  <si>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</si>
  <si>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</si>
  <si>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</si>
  <si>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</si>
  <si>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</si>
  <si>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</si>
  <si>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</si>
  <si>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</si>
  <si>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</si>
  <si>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</si>
  <si>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</si>
  <si>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</si>
  <si>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</si>
  <si>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</si>
  <si>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</si>
  <si>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</si>
  <si>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</si>
  <si>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</si>
  <si>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</si>
  <si>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</si>
  <si>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</si>
  <si>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</si>
  <si>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</si>
  <si>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</si>
  <si>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</si>
  <si>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</si>
  <si>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</si>
  <si>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</si>
  <si>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</si>
  <si>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</si>
  <si>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</si>
  <si>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</si>
  <si>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</si>
  <si>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</si>
  <si>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</si>
  <si>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</si>
  <si>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</si>
  <si>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</si>
  <si>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</si>
  <si>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</si>
  <si>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</si>
  <si>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</si>
  <si>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</si>
  <si>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</si>
  <si>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</si>
  <si>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</si>
  <si>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</si>
  <si>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</si>
  <si>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</si>
  <si>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</si>
  <si>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</si>
  <si>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</si>
  <si>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</si>
  <si>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</si>
  <si>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</si>
  <si>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</si>
  <si>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</si>
  <si>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</si>
  <si>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</si>
  <si>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</si>
  <si>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</si>
  <si>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</si>
  <si>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</si>
  <si>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</si>
  <si>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</si>
  <si>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</si>
  <si>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</si>
  <si>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</si>
  <si>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</si>
  <si>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</si>
  <si>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</si>
  <si>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</si>
  <si>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</si>
  <si>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</si>
  <si>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</si>
  <si>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</si>
  <si>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</si>
  <si>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</si>
  <si>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</si>
  <si>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</si>
  <si>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</si>
  <si>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</si>
  <si>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</si>
  <si>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</si>
  <si>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</si>
  <si>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</si>
  <si>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</si>
  <si>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</si>
  <si>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</si>
  <si>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</si>
  <si>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</si>
  <si>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</si>
  <si>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</si>
  <si>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</si>
  <si>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</si>
  <si>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</si>
  <si>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</si>
  <si>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</si>
  <si>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</si>
  <si>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</si>
  <si>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</si>
  <si>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</si>
  <si>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</si>
  <si>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</si>
  <si>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</si>
  <si>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</si>
  <si>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</si>
  <si>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</si>
  <si>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</si>
  <si>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</si>
  <si>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</si>
  <si>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</si>
  <si>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</si>
  <si>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</si>
  <si>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</si>
  <si>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</si>
  <si>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</si>
  <si>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</si>
  <si>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</si>
  <si>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</si>
  <si>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</si>
  <si>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</si>
  <si>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</si>
  <si>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</si>
  <si>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</si>
  <si>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</si>
  <si>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</si>
  <si>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</si>
  <si>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</si>
  <si>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</si>
  <si>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</si>
  <si>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</si>
  <si>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</si>
  <si>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</si>
  <si>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</si>
  <si>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</si>
  <si>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</si>
  <si>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</si>
  <si>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</si>
  <si>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</si>
  <si>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</si>
  <si>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</si>
  <si>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</si>
  <si>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</si>
  <si>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</si>
  <si>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</si>
  <si>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</si>
  <si>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</si>
  <si>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</si>
  <si>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</si>
  <si>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</si>
  <si>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</si>
  <si>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</si>
  <si>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</si>
  <si>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</si>
  <si>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</si>
  <si>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</si>
  <si>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</si>
  <si>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</si>
  <si>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</si>
  <si>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</si>
  <si>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</si>
  <si>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</si>
  <si>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</si>
  <si>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</si>
  <si>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</si>
  <si>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</si>
  <si>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</si>
  <si>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</si>
  <si>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</si>
  <si>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</si>
  <si>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</si>
  <si>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</si>
  <si>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</si>
  <si>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</si>
  <si>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</si>
  <si>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</si>
  <si>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</si>
  <si>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</si>
  <si>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</si>
  <si>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</si>
  <si>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</si>
  <si>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</si>
  <si>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</si>
  <si>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</si>
  <si>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</si>
  <si>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</si>
  <si>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</si>
  <si>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</si>
  <si>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</si>
  <si>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</si>
  <si>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</si>
  <si>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</si>
  <si>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</si>
  <si>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</si>
  <si>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</si>
  <si>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</si>
  <si>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</si>
  <si>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</si>
  <si>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</si>
  <si>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</si>
  <si>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</si>
  <si>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</si>
  <si>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</si>
  <si>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</si>
  <si>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</si>
  <si>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</si>
  <si>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</si>
  <si>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</si>
  <si>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</si>
  <si>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</si>
  <si>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</si>
  <si>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</si>
  <si>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</si>
  <si>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</si>
  <si>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</si>
  <si>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</si>
  <si>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</si>
  <si>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</si>
  <si>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</si>
  <si>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</si>
  <si>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</si>
  <si>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</si>
  <si>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</si>
  <si>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</si>
  <si>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</si>
  <si>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</si>
  <si>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</si>
  <si>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</si>
  <si>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</si>
  <si>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</si>
  <si>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</si>
  <si>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</si>
  <si>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</si>
  <si>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</si>
  <si>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</si>
  <si>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</si>
  <si>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</si>
  <si>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</si>
  <si>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</si>
  <si>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</si>
  <si>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</si>
  <si>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</si>
  <si>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</si>
  <si>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</si>
  <si>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</si>
  <si>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</si>
  <si>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</si>
  <si>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</si>
  <si>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</si>
  <si>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</si>
  <si>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</si>
  <si>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</si>
  <si>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</si>
  <si>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</si>
  <si>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</si>
  <si>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</si>
  <si>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</si>
  <si>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</si>
  <si>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</si>
  <si>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</si>
  <si>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</si>
  <si>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</si>
  <si>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</si>
  <si>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</si>
  <si>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</si>
  <si>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</si>
  <si>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</si>
  <si>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</si>
  <si>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</si>
  <si>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</si>
  <si>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</si>
  <si>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</si>
  <si>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</si>
  <si>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</si>
  <si>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</si>
  <si>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</si>
  <si>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</si>
  <si>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</si>
  <si>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</si>
  <si>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</si>
  <si>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</si>
  <si>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</si>
  <si>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</si>
  <si>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</si>
  <si>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</si>
  <si>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</si>
  <si>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</si>
  <si>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</si>
  <si>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</si>
  <si>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</si>
  <si>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</si>
  <si>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</si>
  <si>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</si>
  <si>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</si>
  <si>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</si>
  <si>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</si>
  <si>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</si>
  <si>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</si>
  <si>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</si>
  <si>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</si>
  <si>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</si>
  <si>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</si>
  <si>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</si>
  <si>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</si>
  <si>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</si>
  <si>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</si>
  <si>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</si>
  <si>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</si>
  <si>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</si>
  <si>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</si>
  <si>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</si>
  <si>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</si>
  <si>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</si>
  <si>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</si>
  <si>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</si>
  <si>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</si>
  <si>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</si>
  <si>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</si>
  <si>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</si>
  <si>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</si>
  <si>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</si>
  <si>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</si>
  <si>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</si>
  <si>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</si>
  <si>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</si>
  <si>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</si>
  <si>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</si>
  <si>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</si>
  <si>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</si>
  <si>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</si>
  <si>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</si>
  <si>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</si>
  <si>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</si>
  <si>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</si>
  <si>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</si>
  <si>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</si>
  <si>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</si>
  <si>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</si>
  <si>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</si>
  <si>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</si>
  <si>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</si>
  <si>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</si>
  <si>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</si>
  <si>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</si>
  <si>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</si>
  <si>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</si>
  <si>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</si>
  <si>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</si>
  <si>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</si>
  <si>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</si>
  <si>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</si>
  <si>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</si>
  <si>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</si>
  <si>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</si>
  <si>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</si>
  <si>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</si>
  <si>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</si>
  <si>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</si>
  <si>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</si>
  <si>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</si>
  <si>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</si>
  <si>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</si>
  <si>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</si>
  <si>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</si>
  <si>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</si>
  <si>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</si>
  <si>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</si>
  <si>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</si>
  <si>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</si>
  <si>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</si>
  <si>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</si>
  <si>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</si>
  <si>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</si>
  <si>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</si>
  <si>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</si>
  <si>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</si>
  <si>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</si>
  <si>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</si>
  <si>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</si>
  <si>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</si>
  <si>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</si>
  <si>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</si>
  <si>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</si>
  <si>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</si>
  <si>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</si>
  <si>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</si>
  <si>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</si>
  <si>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</si>
  <si>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</si>
  <si>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</si>
  <si>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</si>
  <si>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</si>
  <si>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</si>
  <si>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</si>
  <si>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</si>
  <si>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</si>
  <si>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</si>
  <si>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</si>
  <si>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</si>
  <si>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</si>
  <si>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</si>
  <si>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</si>
  <si>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</si>
  <si>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</si>
  <si>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</si>
  <si>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</si>
  <si>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</si>
  <si>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</si>
  <si>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</si>
  <si>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</si>
  <si>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</si>
  <si>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</si>
  <si>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</si>
  <si>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</si>
  <si>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</si>
  <si>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</si>
  <si>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</si>
  <si>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</si>
  <si>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</si>
  <si>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</si>
  <si>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</si>
  <si>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</si>
  <si>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</si>
  <si>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</si>
  <si>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</si>
  <si>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</si>
  <si>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</si>
  <si>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</si>
  <si>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</si>
  <si>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</si>
  <si>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</si>
  <si>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</si>
  <si>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</si>
  <si>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</si>
  <si>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</si>
  <si>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</si>
  <si>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</si>
  <si>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</si>
  <si>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</si>
  <si>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</si>
  <si>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</si>
  <si>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</si>
  <si>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</si>
  <si>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</si>
  <si>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</si>
  <si>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</si>
  <si>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</si>
  <si>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</si>
  <si>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</si>
  <si>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</si>
  <si>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</si>
  <si>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</si>
  <si>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</si>
  <si>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</si>
  <si>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</si>
  <si>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</si>
  <si>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</si>
  <si>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</si>
  <si>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</si>
  <si>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</si>
  <si>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</si>
  <si>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</si>
  <si>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</si>
  <si>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</si>
  <si>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</si>
  <si>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</si>
  <si>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</si>
  <si>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</si>
  <si>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</si>
  <si>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</si>
  <si>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</si>
  <si>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</si>
  <si>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</si>
  <si>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</si>
  <si>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</si>
  <si>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</si>
  <si>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</si>
  <si>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</si>
  <si>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</si>
  <si>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</si>
  <si>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</si>
  <si>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</si>
  <si>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</si>
  <si>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</si>
  <si>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</si>
  <si>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</si>
  <si>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</si>
  <si>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</si>
  <si>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</si>
  <si>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</si>
  <si>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</si>
  <si>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</si>
  <si>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</si>
  <si>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</si>
  <si>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</si>
  <si>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</si>
  <si>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</si>
  <si>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</si>
  <si>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</si>
  <si>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</si>
  <si>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</si>
  <si>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</si>
  <si>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</si>
  <si>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</si>
  <si>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</si>
  <si>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</si>
  <si>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</si>
  <si>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</si>
  <si>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</si>
  <si>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</si>
  <si>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</si>
  <si>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</si>
  <si>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</si>
  <si>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</si>
  <si>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</si>
  <si>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</si>
  <si>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</si>
  <si>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</si>
  <si>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</si>
  <si>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</si>
  <si>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</si>
  <si>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</si>
  <si>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</si>
  <si>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</si>
  <si>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</si>
  <si>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</si>
  <si>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</si>
  <si>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</si>
  <si>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</si>
  <si>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</si>
  <si>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</si>
  <si>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</si>
  <si>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</si>
  <si>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</si>
  <si>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</si>
  <si>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</si>
  <si>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</si>
  <si>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</si>
  <si>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</si>
  <si>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</si>
  <si>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</si>
  <si>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</si>
  <si>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</si>
  <si>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</si>
  <si>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</si>
  <si>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</si>
  <si>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</si>
  <si>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</si>
  <si>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</si>
  <si>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</si>
  <si>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</si>
  <si>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</si>
  <si>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</si>
  <si>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</si>
  <si>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</si>
  <si>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</si>
  <si>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</si>
  <si>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</si>
  <si>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</si>
  <si>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</si>
  <si>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</si>
  <si>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</si>
  <si>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</si>
  <si>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</si>
  <si>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</si>
  <si>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</si>
  <si>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</si>
  <si>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</si>
  <si>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</si>
  <si>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</si>
  <si>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</si>
  <si>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</si>
  <si>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</si>
  <si>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</si>
  <si>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</si>
  <si>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</si>
  <si>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</si>
  <si>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</si>
  <si>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</si>
  <si>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</si>
  <si>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</si>
  <si>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</si>
  <si>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</si>
  <si>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</si>
  <si>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</si>
  <si>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</si>
  <si>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</si>
  <si>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</si>
  <si>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</si>
  <si>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</si>
  <si>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</si>
  <si>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</si>
  <si>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</si>
  <si>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</si>
  <si>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</si>
  <si>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</si>
  <si>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</si>
  <si>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</si>
  <si>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</si>
  <si>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</si>
  <si>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</si>
  <si>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</si>
  <si>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</si>
  <si>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</si>
  <si>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</si>
  <si>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</si>
  <si>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</si>
  <si>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</si>
  <si>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</si>
  <si>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</si>
  <si>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</si>
  <si>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</si>
  <si>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</si>
  <si>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</si>
  <si>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</si>
  <si>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</si>
  <si>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</si>
  <si>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</si>
  <si>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</si>
  <si>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</si>
  <si>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</si>
  <si>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</si>
  <si>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</si>
  <si>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</si>
  <si>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</si>
  <si>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</si>
  <si>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</si>
  <si>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</si>
  <si>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</si>
  <si>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</si>
  <si>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</si>
  <si>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</si>
  <si>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</si>
  <si>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</si>
  <si>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</si>
  <si>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</si>
  <si>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</si>
  <si>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</si>
  <si>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</si>
  <si>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</si>
  <si>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</si>
  <si>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</si>
  <si>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</si>
  <si>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</si>
  <si>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</si>
  <si>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</si>
  <si>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</si>
  <si>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</si>
  <si>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</si>
  <si>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</si>
  <si>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</si>
  <si>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</si>
  <si>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</si>
  <si>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</si>
  <si>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</si>
  <si>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</si>
  <si>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</si>
  <si>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</si>
  <si>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</si>
  <si>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</si>
  <si>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</si>
  <si>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</si>
  <si>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</si>
  <si>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</si>
  <si>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</si>
  <si>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</si>
  <si>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</si>
  <si>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</si>
  <si>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</si>
  <si>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</si>
  <si>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</si>
  <si>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</si>
  <si>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</si>
  <si>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</si>
  <si>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</si>
  <si>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</si>
  <si>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</si>
  <si>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</si>
  <si>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</si>
  <si>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</si>
  <si>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</si>
  <si>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</si>
  <si>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</si>
  <si>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</si>
  <si>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</si>
  <si>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</si>
  <si>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</si>
  <si>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</si>
  <si>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</si>
  <si>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</si>
  <si>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</si>
  <si>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</si>
  <si>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</si>
  <si>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</si>
  <si>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</si>
  <si>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</si>
  <si>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</si>
  <si>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</si>
  <si>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</si>
  <si>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</si>
  <si>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</si>
  <si>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</si>
  <si>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</si>
  <si>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</si>
  <si>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</si>
  <si>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</si>
  <si>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</si>
  <si>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</si>
  <si>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</si>
  <si>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</si>
  <si>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</si>
  <si>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</si>
  <si>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</si>
  <si>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</si>
  <si>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</si>
  <si>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</si>
  <si>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</si>
  <si>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</si>
  <si>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</si>
  <si>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</si>
  <si>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</si>
  <si>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</si>
  <si>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</si>
  <si>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</si>
  <si>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</si>
  <si>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</si>
  <si>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</si>
  <si>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</si>
  <si>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</si>
  <si>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</si>
  <si>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</si>
  <si>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</si>
  <si>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</si>
  <si>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</si>
  <si>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</si>
  <si>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</si>
  <si>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</si>
  <si>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</si>
  <si>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</si>
  <si>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</si>
  <si>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</si>
  <si>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</si>
  <si>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</si>
  <si>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</si>
  <si>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</si>
  <si>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</si>
  <si>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</si>
  <si>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</si>
  <si>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</si>
  <si>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</si>
  <si>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</si>
  <si>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</si>
  <si>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</si>
  <si>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</si>
  <si>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</si>
  <si>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</si>
  <si>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</si>
  <si>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</si>
  <si>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</si>
  <si>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</si>
  <si>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</si>
  <si>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</si>
  <si>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</si>
  <si>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</si>
  <si>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</si>
  <si>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</si>
  <si>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</si>
  <si>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</si>
  <si>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</si>
  <si>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</si>
  <si>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</si>
  <si>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</si>
  <si>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</si>
  <si>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</si>
  <si>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</si>
  <si>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</si>
  <si>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</si>
  <si>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</si>
  <si>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</si>
  <si>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</si>
  <si>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</si>
  <si>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</si>
  <si>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</si>
  <si>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</si>
  <si>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</si>
  <si>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</si>
  <si>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</si>
  <si>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</si>
  <si>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</si>
  <si>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</si>
  <si>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</si>
  <si>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</si>
  <si>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</si>
  <si>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</si>
  <si>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</si>
  <si>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</si>
  <si>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</si>
  <si>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</si>
  <si>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</si>
  <si>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</si>
  <si>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</si>
  <si>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</si>
  <si>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</si>
  <si>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</si>
  <si>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</si>
  <si>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</si>
  <si>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</si>
  <si>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</si>
  <si>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</si>
  <si>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</si>
  <si>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</si>
  <si>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</si>
  <si>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</si>
  <si>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</si>
  <si>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</si>
  <si>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</si>
  <si>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</si>
  <si>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</si>
  <si>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</si>
  <si>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</si>
  <si>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</si>
  <si>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</si>
  <si>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</si>
  <si>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</si>
  <si>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</si>
  <si>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</si>
  <si>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</si>
  <si>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</si>
  <si>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</si>
  <si>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</si>
  <si>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</si>
  <si>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</si>
  <si>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</si>
  <si>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</si>
  <si>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</si>
  <si>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</si>
  <si>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</si>
  <si>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</si>
  <si>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</si>
  <si>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</si>
  <si>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</si>
  <si>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</si>
  <si>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</si>
  <si>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</si>
  <si>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</si>
  <si>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</si>
  <si>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</si>
  <si>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</si>
  <si>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</si>
  <si>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</si>
  <si>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</si>
  <si>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</si>
  <si>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</si>
  <si>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</si>
  <si>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</si>
  <si>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</si>
  <si>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</si>
  <si>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</si>
  <si>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</si>
  <si>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</si>
  <si>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</si>
  <si>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</si>
  <si>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</si>
  <si>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</si>
  <si>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</si>
  <si>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</si>
  <si>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</si>
  <si>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</si>
  <si>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</si>
  <si>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</si>
  <si>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</si>
  <si>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</si>
  <si>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</si>
  <si>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</si>
  <si>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</si>
  <si>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</si>
  <si>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</si>
  <si>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</si>
  <si>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</si>
  <si>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</si>
  <si>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</si>
  <si>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</si>
  <si>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</si>
  <si>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</si>
  <si>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</si>
  <si>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</si>
  <si>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</si>
  <si>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</si>
  <si>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</si>
  <si>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</si>
  <si>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</si>
  <si>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</si>
  <si>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</si>
  <si>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</si>
  <si>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</si>
  <si>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</si>
  <si>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</si>
  <si>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</si>
  <si>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</si>
  <si>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</si>
  <si>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</si>
  <si>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</si>
  <si>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</si>
  <si>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</si>
  <si>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</si>
  <si>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</si>
  <si>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</si>
  <si>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</si>
  <si>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</si>
  <si>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</si>
  <si>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</si>
  <si>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</si>
  <si>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</si>
  <si>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</si>
  <si>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</si>
  <si>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</si>
  <si>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</si>
  <si>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</si>
  <si>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</si>
  <si>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</si>
  <si>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</si>
  <si>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</si>
  <si>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</si>
  <si>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</si>
  <si>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</si>
  <si>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</si>
  <si>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</si>
  <si>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</si>
  <si>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</si>
  <si>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</si>
  <si>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</si>
  <si>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</si>
  <si>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</si>
  <si>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</si>
  <si>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</si>
  <si>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</si>
  <si>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</si>
  <si>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</si>
  <si>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</si>
  <si>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</si>
  <si>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</si>
  <si>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</si>
  <si>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</si>
  <si>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</si>
  <si>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</si>
  <si>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</si>
  <si>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</si>
  <si>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</si>
  <si>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</si>
  <si>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</si>
  <si>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</si>
  <si>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</si>
  <si>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</si>
  <si>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</si>
  <si>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</si>
  <si>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</si>
  <si>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</si>
  <si>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</si>
  <si>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</si>
  <si>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</si>
  <si>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</si>
  <si>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</si>
  <si>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</si>
  <si>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</si>
  <si>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</si>
  <si>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</si>
  <si>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</si>
  <si>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</si>
  <si>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</si>
  <si>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</si>
  <si>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</si>
  <si>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</si>
  <si>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</si>
  <si>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</si>
  <si>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</si>
  <si>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</si>
  <si>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</si>
  <si>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</si>
  <si>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</si>
  <si>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</si>
  <si>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</si>
  <si>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</si>
  <si>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</si>
  <si>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</si>
  <si>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</si>
  <si>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</si>
  <si>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</si>
  <si>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</si>
  <si>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</si>
  <si>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</si>
  <si>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</si>
  <si>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</si>
  <si>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</si>
  <si>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</si>
  <si>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</si>
  <si>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</si>
  <si>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</si>
  <si>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</si>
  <si>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</si>
  <si>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</si>
  <si>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</si>
  <si>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</si>
  <si>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</si>
  <si>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</si>
  <si>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</si>
  <si>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</si>
  <si>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</si>
  <si>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</si>
  <si>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</si>
  <si>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</si>
  <si>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</si>
  <si>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</si>
  <si>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</si>
  <si>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</si>
  <si>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</si>
  <si>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</si>
  <si>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</si>
  <si>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</si>
  <si>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</si>
  <si>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</si>
  <si>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</si>
  <si>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</si>
  <si>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</si>
  <si>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</si>
  <si>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</si>
  <si>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</si>
  <si>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</si>
  <si>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</si>
  <si>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</si>
  <si>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</si>
  <si>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</si>
  <si>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</si>
  <si>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</si>
  <si>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</si>
  <si>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</si>
  <si>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</si>
  <si>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</si>
  <si>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</si>
  <si>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</si>
  <si>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</si>
  <si>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</si>
  <si>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</si>
  <si>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</si>
  <si>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</si>
  <si>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</si>
  <si>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</si>
  <si>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</si>
  <si>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</si>
  <si>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</si>
  <si>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</si>
  <si>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</si>
  <si>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</si>
  <si>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</si>
  <si>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</si>
  <si>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</si>
  <si>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</si>
  <si>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</si>
  <si>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</si>
  <si>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</si>
  <si>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</si>
  <si>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</si>
  <si>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</si>
  <si>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</si>
  <si>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</si>
  <si>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</si>
  <si>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</si>
  <si>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</si>
  <si>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</si>
  <si>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</si>
  <si>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</si>
  <si>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</si>
  <si>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</si>
  <si>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</si>
  <si>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</si>
  <si>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</si>
  <si>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</si>
  <si>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</si>
  <si>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</si>
  <si>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</si>
  <si>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</si>
  <si>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</si>
  <si>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</si>
  <si>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</si>
  <si>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</si>
  <si>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</si>
  <si>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</si>
  <si>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</si>
  <si>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</si>
  <si>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</si>
  <si>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</si>
  <si>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</si>
  <si>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</si>
  <si>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</si>
  <si>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</si>
  <si>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</si>
  <si>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</si>
  <si>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</si>
  <si>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</si>
  <si>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</si>
  <si>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</si>
  <si>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</si>
  <si>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</si>
  <si>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</si>
  <si>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</si>
  <si>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</si>
  <si>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</si>
  <si>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</si>
  <si>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</si>
  <si>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</si>
  <si>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</si>
  <si>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</si>
  <si>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</si>
  <si>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</si>
  <si>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</si>
  <si>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</si>
  <si>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</si>
  <si>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</si>
  <si>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</si>
  <si>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</si>
  <si>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</si>
  <si>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</si>
  <si>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</si>
  <si>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</si>
  <si>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</si>
  <si>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</si>
  <si>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</si>
  <si>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</si>
  <si>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</si>
  <si>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</si>
  <si>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</si>
  <si>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</si>
  <si>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</si>
  <si>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</si>
  <si>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</si>
  <si>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</si>
  <si>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</si>
  <si>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</si>
  <si>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</si>
  <si>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</si>
  <si>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</si>
  <si>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</si>
  <si>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</si>
  <si>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</si>
  <si>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</si>
  <si>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</si>
  <si>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</si>
  <si>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</si>
  <si>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</si>
  <si>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</si>
  <si>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</si>
  <si>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</si>
  <si>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</si>
  <si>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</si>
  <si>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</si>
  <si>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</si>
  <si>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</si>
  <si>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</si>
  <si>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</si>
  <si>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</si>
  <si>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</si>
  <si>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</si>
  <si>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</si>
  <si>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</si>
  <si>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</si>
  <si>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</si>
  <si>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</si>
  <si>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</si>
  <si>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</si>
  <si>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</si>
  <si>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</si>
  <si>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</si>
  <si>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</si>
  <si>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</si>
  <si>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</si>
  <si>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</si>
  <si>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</si>
  <si>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</si>
  <si>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</si>
  <si>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</si>
  <si>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</si>
  <si>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</si>
  <si>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</si>
  <si>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</si>
  <si>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</si>
  <si>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</si>
  <si>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</si>
  <si>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</si>
  <si>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</si>
  <si>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</si>
  <si>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</si>
  <si>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</si>
  <si>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</si>
  <si>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</si>
  <si>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</si>
  <si>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</si>
  <si>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</si>
  <si>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</si>
  <si>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</si>
  <si>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</si>
  <si>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</si>
  <si>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</si>
  <si>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</si>
  <si>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</si>
  <si>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</si>
  <si>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</si>
  <si>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</si>
  <si>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</si>
  <si>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</si>
  <si>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</si>
  <si>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</si>
  <si>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</si>
  <si>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</si>
  <si>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</si>
  <si>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</si>
  <si>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</si>
  <si>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</si>
  <si>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</si>
  <si>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</si>
  <si>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</si>
  <si>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</si>
  <si>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</si>
  <si>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</si>
  <si>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</si>
  <si>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</si>
  <si>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</si>
  <si>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</si>
  <si>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</si>
  <si>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</si>
  <si>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</si>
  <si>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</si>
  <si>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</si>
  <si>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</si>
  <si>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</si>
  <si>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</si>
  <si>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</si>
  <si>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</si>
  <si>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</si>
  <si>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</si>
  <si>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</si>
  <si>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</si>
  <si>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</si>
  <si>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</si>
  <si>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</si>
  <si>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</si>
  <si>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</si>
  <si>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</si>
  <si>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</si>
  <si>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</si>
  <si>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</si>
  <si>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</si>
  <si>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</si>
  <si>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</si>
  <si>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</si>
  <si>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</si>
  <si>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</si>
  <si>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</si>
  <si>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</si>
  <si>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</si>
  <si>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</si>
  <si>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</si>
  <si>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</si>
  <si>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</si>
  <si>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</si>
  <si>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</si>
  <si>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</si>
  <si>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</si>
  <si>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</si>
  <si>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</si>
  <si>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</si>
  <si>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</si>
  <si>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</si>
  <si>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</si>
  <si>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</si>
  <si>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</si>
  <si>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</si>
  <si>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</si>
  <si>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</si>
  <si>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</si>
  <si>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</si>
  <si>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</si>
  <si>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</si>
  <si>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</si>
  <si>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</si>
  <si>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</si>
  <si>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</si>
  <si>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</si>
  <si>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</si>
  <si>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</si>
  <si>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</si>
  <si>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</si>
  <si>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</si>
  <si>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</si>
  <si>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</si>
  <si>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</si>
  <si>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</si>
  <si>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</si>
  <si>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</si>
  <si>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</si>
  <si>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</si>
  <si>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</si>
  <si>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</si>
  <si>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</si>
  <si>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</si>
  <si>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</si>
  <si>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</si>
  <si>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</si>
  <si>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</si>
  <si>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</si>
  <si>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</si>
  <si>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</si>
  <si>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</si>
  <si>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</si>
  <si>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</si>
  <si>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</si>
  <si>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</si>
  <si>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</si>
  <si>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</si>
  <si>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</si>
  <si>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</si>
  <si>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</si>
  <si>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</si>
  <si>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</si>
  <si>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</si>
  <si>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</si>
  <si>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</si>
  <si>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</si>
  <si>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</si>
  <si>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</si>
  <si>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</si>
  <si>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</si>
  <si>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</si>
  <si>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</si>
  <si>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</si>
  <si>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</si>
  <si>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</si>
  <si>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</si>
  <si>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</si>
  <si>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</si>
  <si>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</si>
  <si>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</si>
  <si>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</si>
  <si>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</si>
  <si>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</si>
  <si>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</si>
  <si>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</si>
  <si>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</si>
  <si>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</si>
  <si>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</si>
  <si>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</si>
  <si>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</si>
  <si>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</si>
  <si>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</si>
  <si>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</si>
  <si>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</si>
  <si>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</si>
  <si>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</si>
  <si>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</si>
  <si>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</si>
  <si>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</si>
  <si>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</si>
  <si>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</si>
  <si>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</si>
  <si>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</si>
  <si>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</si>
  <si>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</si>
  <si>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</si>
  <si>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</si>
  <si>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</si>
  <si>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</si>
  <si>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</si>
  <si>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</si>
  <si>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</si>
  <si>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</si>
  <si>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</si>
  <si>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</si>
  <si>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</si>
  <si>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</si>
  <si>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</si>
  <si>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</si>
  <si>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</si>
  <si>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</si>
  <si>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</si>
  <si>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</si>
  <si>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</si>
  <si>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</si>
  <si>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</si>
  <si>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</si>
  <si>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</si>
  <si>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</si>
  <si>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</si>
  <si>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</si>
  <si>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</si>
  <si>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</si>
  <si>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</si>
  <si>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</si>
  <si>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</si>
  <si>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</si>
  <si>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</si>
  <si>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</si>
  <si>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</si>
  <si>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</si>
  <si>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</si>
  <si>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</si>
  <si>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</si>
  <si>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</si>
  <si>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</si>
  <si>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</si>
  <si>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</si>
  <si>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</si>
  <si>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</si>
  <si>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</si>
  <si>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</si>
  <si>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</si>
  <si>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</si>
  <si>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</si>
  <si>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</si>
  <si>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</si>
  <si>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</si>
  <si>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</si>
  <si>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</si>
  <si>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</si>
  <si>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</si>
  <si>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</si>
  <si>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</si>
  <si>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</si>
  <si>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</si>
  <si>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</si>
  <si>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</si>
  <si>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</si>
  <si>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</si>
  <si>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</si>
  <si>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</si>
  <si>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</si>
  <si>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</si>
  <si>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</si>
  <si>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</si>
  <si>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</si>
  <si>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</si>
  <si>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</si>
  <si>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</si>
  <si>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</si>
  <si>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</si>
  <si>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</si>
  <si>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</si>
  <si>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</si>
  <si>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</si>
  <si>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</si>
  <si>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</si>
  <si>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</si>
  <si>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</si>
  <si>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</si>
  <si>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</si>
  <si>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</si>
  <si>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</si>
  <si>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</si>
  <si>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</si>
  <si>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</si>
  <si>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</si>
  <si>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</si>
  <si>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</si>
  <si>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</si>
  <si>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</si>
  <si>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</si>
  <si>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</si>
  <si>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</si>
  <si>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</si>
  <si>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</si>
  <si>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</si>
  <si>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</si>
  <si>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</si>
  <si>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</si>
  <si>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</si>
  <si>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</si>
  <si>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</si>
  <si>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</si>
  <si>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</si>
  <si>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</si>
  <si>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</si>
  <si>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</si>
  <si>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</si>
  <si>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</si>
  <si>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</si>
  <si>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</si>
  <si>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</si>
  <si>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</si>
  <si>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</si>
  <si>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</si>
  <si>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</si>
  <si>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</si>
  <si>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</si>
  <si>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</si>
  <si>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</si>
  <si>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</si>
  <si>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</si>
  <si>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</si>
  <si>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</si>
  <si>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</si>
  <si>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</si>
  <si>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</si>
  <si>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</si>
  <si>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</si>
  <si>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</si>
  <si>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</si>
  <si>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</si>
  <si>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</si>
  <si>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</si>
  <si>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</si>
  <si>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</si>
  <si>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</si>
  <si>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</si>
  <si>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</si>
  <si>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</si>
  <si>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</si>
  <si>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</si>
  <si>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</si>
  <si>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</si>
  <si>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</si>
  <si>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</si>
  <si>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</si>
  <si>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</si>
  <si>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</si>
  <si>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</si>
  <si>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</si>
  <si>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</si>
  <si>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</si>
  <si>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</si>
  <si>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</si>
  <si>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</si>
  <si>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</si>
  <si>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</si>
  <si>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</si>
  <si>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</si>
  <si>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</si>
  <si>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</si>
  <si>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</si>
  <si>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</si>
  <si>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</si>
  <si>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</si>
  <si>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</si>
  <si>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</si>
  <si>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</si>
  <si>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</si>
  <si>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</si>
  <si>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</si>
  <si>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</si>
  <si>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</si>
  <si>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</si>
  <si>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</si>
  <si>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</si>
  <si>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</si>
  <si>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</si>
  <si>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</si>
  <si>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</si>
  <si>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</si>
  <si>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</si>
  <si>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</si>
  <si>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</si>
  <si>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</si>
  <si>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</si>
  <si>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</si>
  <si>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</si>
  <si>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</si>
  <si>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</si>
  <si>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</si>
  <si>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</si>
  <si>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</si>
  <si>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</si>
  <si>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</si>
  <si>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</si>
  <si>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</si>
  <si>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</si>
  <si>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</si>
  <si>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</si>
  <si>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</si>
  <si>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</si>
  <si>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</si>
  <si>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</si>
  <si>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</si>
  <si>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</si>
  <si>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</si>
  <si>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</si>
  <si>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</si>
  <si>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</si>
  <si>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</si>
  <si>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</si>
  <si>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</si>
  <si>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</si>
  <si>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</si>
  <si>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</si>
  <si>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</si>
  <si>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</si>
  <si>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</si>
  <si>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</si>
  <si>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</si>
  <si>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</si>
  <si>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</si>
  <si>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</si>
  <si>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</si>
  <si>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</si>
  <si>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</si>
  <si>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</si>
  <si>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</si>
  <si>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</si>
  <si>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</si>
  <si>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</si>
  <si>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</si>
  <si>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</si>
  <si>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</si>
  <si>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</si>
  <si>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</si>
  <si>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</si>
  <si>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</si>
  <si>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</si>
  <si>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</si>
  <si>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</si>
  <si>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</si>
  <si>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</si>
  <si>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</si>
  <si>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</si>
  <si>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</si>
  <si>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</si>
  <si>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</si>
  <si>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</si>
  <si>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</si>
  <si>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</si>
  <si>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</si>
  <si>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</si>
  <si>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</si>
  <si>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</si>
  <si>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</si>
  <si>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</si>
  <si>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</si>
  <si>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</si>
  <si>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</si>
  <si>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</si>
  <si>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</si>
  <si>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</si>
  <si>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</si>
  <si>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</si>
  <si>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</si>
  <si>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</si>
  <si>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</si>
  <si>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</si>
  <si>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</si>
  <si>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</si>
  <si>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</si>
  <si>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</si>
  <si>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</si>
  <si>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</si>
  <si>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</si>
  <si>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</si>
  <si>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</si>
  <si>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</si>
  <si>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</si>
  <si>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</si>
  <si>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</si>
  <si>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</si>
  <si>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</si>
  <si>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</si>
  <si>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</si>
  <si>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</si>
  <si>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</si>
  <si>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</si>
  <si>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</si>
  <si>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</si>
  <si>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</si>
  <si>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</si>
  <si>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</si>
  <si>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</si>
  <si>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</si>
  <si>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</si>
  <si>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</si>
  <si>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</si>
  <si>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</si>
  <si>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</si>
  <si>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</si>
  <si>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</si>
  <si>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</si>
  <si>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</si>
  <si>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</si>
  <si>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</si>
  <si>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</si>
  <si>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</si>
  <si>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</si>
  <si>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</si>
  <si>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</si>
  <si>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</si>
  <si>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</si>
  <si>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</si>
  <si>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</si>
  <si>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</si>
  <si>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</si>
  <si>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</si>
  <si>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</si>
  <si>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</si>
  <si>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</si>
  <si>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</si>
  <si>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</si>
  <si>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</si>
  <si>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</si>
  <si>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</si>
  <si>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</si>
  <si>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</si>
  <si>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</si>
  <si>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</si>
  <si>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</si>
  <si>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</si>
  <si>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</si>
  <si>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</si>
  <si>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</si>
  <si>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</si>
  <si>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</si>
  <si>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</si>
  <si>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</si>
  <si>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</si>
  <si>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</si>
  <si>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</si>
  <si>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</si>
  <si>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</si>
  <si>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</si>
  <si>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</si>
  <si>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</si>
  <si>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</si>
  <si>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</si>
  <si>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</si>
  <si>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</si>
  <si>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</si>
  <si>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</si>
  <si>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</si>
  <si>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</si>
  <si>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</si>
  <si>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</si>
  <si>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</si>
  <si>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</si>
  <si>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</si>
  <si>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</si>
  <si>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</si>
  <si>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</si>
  <si>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</si>
  <si>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</si>
  <si>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</si>
  <si>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</si>
  <si>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</si>
  <si>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</si>
  <si>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</si>
  <si>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</si>
  <si>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</si>
  <si>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</si>
  <si>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</si>
  <si>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</si>
  <si>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</si>
  <si>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</si>
  <si>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</si>
  <si>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</si>
  <si>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</si>
  <si>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</si>
  <si>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</si>
  <si>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</si>
  <si>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</si>
  <si>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</si>
  <si>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</si>
  <si>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</si>
  <si>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</si>
  <si>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</si>
  <si>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</si>
  <si>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</si>
  <si>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</si>
  <si>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</si>
  <si>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</si>
  <si>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</si>
  <si>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</si>
  <si>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</si>
  <si>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</si>
  <si>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</si>
  <si>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</si>
  <si>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</si>
  <si>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</si>
  <si>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</si>
  <si>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</si>
  <si>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</si>
  <si>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</si>
  <si>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</si>
  <si>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</si>
  <si>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</si>
  <si>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</si>
  <si>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</si>
  <si>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</si>
  <si>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</si>
  <si>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</si>
  <si>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</si>
  <si>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</si>
  <si>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</si>
  <si>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</si>
  <si>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</si>
  <si>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</si>
  <si>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</si>
  <si>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</si>
  <si>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</si>
  <si>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</si>
  <si>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</si>
  <si>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</si>
  <si>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</si>
  <si>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</si>
  <si>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</si>
  <si>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</si>
  <si>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</si>
  <si>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</si>
  <si>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</si>
  <si>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</si>
  <si>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</si>
  <si>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</si>
  <si>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</si>
  <si>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</si>
  <si>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</si>
  <si>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</si>
  <si>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</si>
  <si>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</si>
  <si>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</si>
  <si>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</si>
  <si>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</si>
  <si>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</si>
  <si>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</si>
  <si>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</si>
  <si>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</si>
  <si>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</si>
  <si>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</si>
  <si>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</si>
  <si>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</si>
  <si>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</si>
  <si>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</si>
  <si>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</si>
  <si>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</si>
  <si>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</si>
  <si>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</si>
  <si>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</si>
  <si>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</si>
  <si>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</si>
  <si>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</si>
  <si>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</si>
  <si>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</si>
  <si>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</si>
  <si>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</si>
  <si>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</si>
  <si>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</si>
  <si>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</si>
  <si>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</si>
  <si>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</si>
  <si>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</si>
  <si>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</si>
  <si>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</si>
  <si>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</si>
  <si>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</si>
  <si>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</si>
  <si>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</si>
  <si>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</si>
  <si>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</si>
  <si>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</si>
  <si>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</si>
  <si>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</si>
  <si>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</si>
  <si>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</si>
  <si>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</si>
  <si>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</si>
  <si>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</si>
  <si>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</si>
  <si>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</si>
  <si>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</si>
  <si>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</si>
  <si>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</si>
  <si>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</si>
  <si>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</si>
  <si>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</si>
  <si>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</si>
  <si>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</si>
  <si>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</si>
  <si>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</si>
  <si>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</si>
  <si>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</si>
  <si>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</si>
  <si>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</si>
  <si>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</si>
  <si>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</si>
  <si>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</si>
  <si>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</si>
  <si>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</si>
  <si>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</si>
  <si>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</si>
  <si>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</si>
  <si>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</si>
  <si>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</si>
  <si>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</si>
  <si>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</si>
  <si>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</si>
  <si>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</si>
  <si>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</si>
  <si>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</si>
  <si>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</si>
  <si>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</si>
  <si>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</si>
  <si>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</si>
  <si>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</si>
  <si>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</si>
  <si>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</si>
  <si>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</si>
  <si>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</si>
  <si>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</si>
  <si>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</si>
  <si>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</si>
  <si>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</si>
  <si>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</si>
  <si>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</si>
  <si>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</si>
  <si>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</si>
  <si>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</si>
  <si>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</si>
  <si>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</si>
  <si>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</si>
  <si>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</si>
  <si>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</si>
  <si>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</si>
  <si>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</si>
  <si>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</si>
  <si>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</si>
  <si>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</si>
  <si>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</si>
  <si>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</si>
  <si>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</si>
  <si>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</si>
  <si>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</si>
  <si>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</si>
  <si>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</si>
  <si>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</si>
  <si>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</si>
  <si>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</si>
  <si>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</si>
  <si>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</si>
  <si>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</si>
  <si>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</si>
  <si>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</si>
  <si>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</si>
  <si>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</si>
  <si>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</si>
  <si>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</si>
  <si>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</si>
  <si>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</si>
  <si>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</si>
  <si>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</si>
  <si>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</si>
  <si>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</si>
  <si>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</si>
  <si>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</si>
  <si>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</si>
  <si>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</si>
  <si>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</si>
  <si>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</si>
  <si>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</si>
  <si>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</si>
  <si>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</si>
  <si>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</si>
  <si>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</si>
  <si>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</si>
  <si>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</si>
  <si>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</si>
  <si>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</si>
  <si>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</si>
  <si>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</si>
  <si>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</si>
  <si>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</si>
  <si>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</si>
  <si>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</si>
  <si>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</si>
  <si>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</si>
  <si>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</si>
  <si>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</si>
  <si>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</si>
  <si>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</si>
  <si>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</si>
  <si>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</si>
  <si>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</si>
  <si>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</si>
  <si>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</si>
  <si>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</si>
  <si>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</si>
  <si>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</si>
  <si>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</si>
  <si>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</si>
  <si>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</si>
  <si>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</si>
  <si>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</si>
  <si>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</si>
  <si>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</si>
  <si>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</si>
  <si>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</si>
  <si>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</si>
  <si>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</si>
  <si>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</si>
  <si>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</si>
  <si>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</si>
  <si>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</si>
  <si>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</si>
  <si>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</si>
  <si>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</si>
  <si>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</si>
  <si>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</si>
  <si>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</si>
  <si>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</si>
  <si>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</si>
  <si>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</si>
  <si>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</si>
  <si>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</si>
  <si>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</si>
  <si>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</si>
  <si>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</si>
  <si>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</si>
  <si>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</si>
  <si>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</si>
  <si>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</si>
  <si>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</si>
  <si>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</si>
  <si>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</si>
  <si>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</si>
  <si>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</si>
  <si>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</si>
  <si>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</si>
  <si>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</si>
  <si>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</si>
  <si>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</si>
  <si>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</si>
  <si>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</si>
  <si>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</si>
  <si>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</si>
  <si>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</si>
  <si>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</si>
  <si>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</si>
  <si>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</si>
  <si>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</si>
  <si>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</si>
  <si>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</si>
  <si>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</si>
  <si>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</si>
  <si>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</si>
  <si>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</si>
  <si>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</si>
  <si>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</si>
  <si>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</si>
  <si>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</si>
  <si>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</si>
  <si>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</si>
  <si>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</si>
  <si>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</si>
  <si>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</si>
  <si>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</si>
  <si>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</si>
  <si>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</si>
  <si>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</si>
  <si>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</si>
  <si>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</si>
  <si>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</si>
  <si>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</si>
  <si>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</si>
  <si>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</si>
  <si>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</si>
  <si>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</si>
  <si>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</si>
  <si>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</si>
  <si>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</si>
  <si>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</si>
  <si>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</si>
  <si>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</si>
  <si>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</si>
  <si>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</si>
  <si>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</si>
  <si>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</si>
  <si>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</si>
  <si>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</si>
  <si>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</si>
  <si>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</si>
  <si>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</si>
  <si>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</si>
  <si>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</si>
  <si>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</si>
  <si>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</si>
  <si>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</si>
  <si>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</si>
  <si>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</si>
  <si>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</si>
  <si>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</si>
  <si>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</si>
  <si>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</si>
  <si>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</si>
  <si>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</si>
  <si>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</si>
  <si>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</si>
  <si>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</si>
  <si>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</si>
  <si>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</si>
  <si>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</si>
  <si>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</si>
  <si>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</si>
  <si>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</si>
  <si>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</si>
  <si>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</si>
  <si>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</si>
  <si>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</si>
  <si>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</si>
  <si>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</si>
  <si>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</si>
  <si>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</si>
  <si>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</si>
  <si>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</si>
  <si>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</si>
  <si>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</si>
  <si>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</si>
  <si>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</si>
  <si>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</si>
  <si>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</si>
  <si>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</si>
  <si>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</si>
  <si>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</si>
  <si>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</si>
  <si>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</si>
  <si>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</si>
  <si>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</si>
  <si>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</si>
  <si>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</si>
  <si>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</si>
  <si>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</si>
  <si>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</si>
  <si>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</si>
  <si>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</si>
  <si>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</si>
  <si>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</si>
  <si>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</si>
  <si>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</si>
  <si>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</si>
  <si>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</si>
  <si>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</si>
  <si>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</si>
  <si>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</si>
  <si>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</si>
  <si>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</si>
  <si>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</si>
  <si>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</si>
  <si>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</si>
  <si>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</si>
  <si>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</si>
  <si>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</si>
  <si>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</si>
  <si>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</si>
  <si>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</si>
  <si>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</si>
  <si>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</si>
  <si>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</si>
  <si>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</si>
  <si>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</si>
  <si>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</si>
  <si>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</si>
  <si>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</si>
  <si>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</si>
  <si>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</si>
  <si>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</si>
  <si>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</si>
  <si>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</si>
  <si>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</si>
  <si>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</si>
  <si>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</si>
  <si>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</si>
  <si>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</si>
  <si>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</si>
  <si>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</si>
  <si>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</si>
  <si>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</si>
  <si>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</si>
  <si>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</si>
  <si>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</si>
  <si>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</si>
  <si>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</si>
  <si>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</si>
  <si>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</si>
  <si>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</si>
  <si>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</si>
  <si>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</si>
  <si>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</si>
  <si>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</si>
  <si>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</si>
  <si>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</si>
  <si>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</si>
  <si>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</si>
  <si>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</si>
  <si>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</si>
  <si>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</si>
  <si>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</si>
  <si>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</si>
  <si>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</si>
  <si>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</si>
  <si>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</si>
  <si>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</si>
  <si>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</si>
  <si>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</si>
  <si>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</si>
  <si>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</si>
  <si>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</si>
  <si>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</si>
  <si>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</si>
  <si>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</si>
  <si>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</si>
  <si>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</si>
  <si>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</si>
  <si>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</si>
  <si>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</si>
  <si>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</si>
  <si>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</si>
  <si>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</si>
  <si>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</si>
  <si>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</si>
  <si>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</si>
  <si>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</si>
  <si>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</si>
  <si>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</si>
  <si>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</si>
  <si>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</si>
  <si>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</si>
  <si>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</si>
  <si>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</si>
  <si>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</si>
  <si>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</si>
  <si>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</si>
  <si>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</si>
  <si>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</si>
  <si>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</si>
  <si>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</si>
  <si>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</si>
  <si>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</si>
  <si>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</si>
  <si>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</si>
  <si>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</si>
  <si>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</si>
  <si>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</si>
  <si>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</si>
  <si>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</si>
  <si>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</si>
  <si>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</si>
  <si>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</si>
  <si>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</si>
  <si>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</si>
  <si>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</si>
  <si>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</si>
  <si>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</si>
  <si>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</si>
  <si>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</si>
  <si>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</si>
  <si>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</si>
  <si>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</si>
  <si>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</si>
  <si>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</si>
  <si>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</si>
  <si>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</si>
  <si>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</si>
  <si>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</si>
  <si>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</si>
  <si>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</si>
  <si>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</si>
  <si>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</si>
  <si>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</si>
  <si>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</si>
  <si>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</si>
  <si>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</si>
  <si>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</si>
  <si>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</si>
  <si>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</si>
  <si>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</si>
  <si>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</si>
  <si>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</si>
  <si>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</si>
  <si>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</si>
  <si>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</si>
  <si>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</si>
  <si>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</si>
  <si>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</si>
  <si>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</si>
  <si>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</si>
  <si>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</si>
  <si>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</si>
  <si>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</si>
  <si>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</si>
  <si>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</si>
  <si>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</si>
  <si>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</si>
  <si>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</si>
  <si>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</si>
  <si>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</si>
  <si>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</si>
  <si>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</si>
  <si>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</si>
  <si>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</si>
  <si>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</si>
  <si>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</si>
  <si>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</si>
  <si>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</si>
  <si>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</si>
  <si>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</si>
  <si>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</si>
  <si>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</si>
  <si>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</si>
  <si>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</si>
  <si>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</si>
  <si>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</si>
  <si>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</si>
  <si>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</si>
  <si>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</si>
  <si>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</si>
  <si>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</si>
  <si>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</si>
  <si>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</si>
  <si>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</si>
  <si>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</si>
  <si>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</si>
  <si>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</si>
  <si>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</si>
  <si>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</si>
  <si>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</si>
  <si>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</si>
  <si>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</si>
  <si>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</si>
  <si>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</si>
  <si>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</si>
  <si>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</si>
  <si>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</si>
  <si>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</si>
  <si>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</si>
  <si>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</si>
  <si>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</si>
  <si>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</si>
  <si>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</si>
  <si>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</si>
  <si>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</si>
  <si>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</si>
  <si>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</si>
  <si>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</si>
  <si>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</si>
  <si>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</si>
  <si>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</si>
  <si>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</si>
  <si>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</si>
  <si>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</si>
  <si>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</si>
  <si>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</si>
  <si>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</si>
  <si>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</si>
  <si>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</si>
  <si>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</si>
  <si>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</si>
  <si>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</si>
  <si>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</si>
  <si>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</si>
  <si>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</si>
  <si>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</si>
  <si>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</si>
  <si>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</si>
  <si>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</si>
  <si>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</si>
  <si>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</si>
  <si>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</si>
  <si>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</si>
  <si>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</si>
  <si>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</si>
  <si>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</si>
  <si>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</si>
  <si>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</si>
  <si>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</si>
  <si>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</si>
  <si>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</si>
  <si>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</si>
  <si>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</si>
  <si>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</si>
  <si>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</si>
  <si>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</si>
  <si>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</si>
  <si>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</si>
  <si>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</si>
  <si>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</si>
  <si>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</si>
  <si>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</si>
  <si>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</si>
  <si>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</si>
  <si>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</si>
  <si>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</si>
  <si>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</si>
  <si>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</si>
  <si>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</si>
  <si>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</si>
  <si>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</si>
  <si>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</si>
  <si>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</si>
  <si>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</si>
  <si>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</si>
  <si>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</si>
  <si>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</si>
  <si>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</si>
  <si>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</si>
  <si>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</si>
  <si>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</si>
  <si>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</si>
  <si>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</si>
  <si>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</si>
  <si>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</si>
  <si>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</si>
  <si>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</si>
  <si>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</si>
  <si>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</si>
  <si>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</si>
  <si>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</si>
  <si>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</si>
  <si>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</si>
  <si>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</si>
  <si>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</si>
  <si>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</si>
  <si>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</si>
  <si>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</si>
  <si>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</si>
  <si>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</si>
  <si>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</si>
  <si>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</si>
  <si>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</si>
  <si>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</si>
  <si>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</si>
  <si>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</si>
  <si>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</si>
  <si>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</si>
  <si>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</si>
  <si>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</si>
  <si>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</si>
  <si>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</si>
  <si>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</si>
  <si>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</si>
  <si>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</si>
  <si>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</si>
  <si>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</si>
  <si>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</si>
  <si>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</si>
  <si>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</si>
  <si>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</si>
  <si>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</si>
  <si>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</si>
  <si>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</si>
  <si>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</si>
  <si>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</si>
  <si>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</si>
  <si>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</si>
  <si>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</si>
  <si>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</si>
  <si>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</si>
  <si>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</si>
  <si>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</si>
  <si>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</si>
  <si>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</si>
  <si>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</si>
  <si>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</si>
  <si>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</si>
  <si>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</si>
  <si>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</si>
  <si>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</si>
  <si>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</si>
  <si>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</si>
  <si>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</si>
  <si>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</si>
  <si>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</si>
  <si>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</si>
  <si>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</si>
  <si>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</si>
  <si>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</si>
  <si>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</si>
  <si>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</si>
  <si>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</si>
  <si>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</si>
  <si>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</si>
  <si>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</si>
  <si>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</si>
  <si>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</si>
  <si>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</si>
  <si>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</si>
  <si>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</si>
  <si>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</si>
  <si>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</si>
  <si>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</si>
  <si>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</si>
  <si>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</si>
  <si>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</si>
  <si>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</si>
  <si>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</si>
  <si>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</si>
  <si>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</si>
  <si>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</si>
  <si>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</si>
  <si>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</si>
  <si>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</si>
  <si>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</si>
  <si>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</si>
  <si>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</si>
  <si>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</si>
  <si>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</si>
  <si>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</si>
  <si>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</si>
  <si>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</si>
  <si>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</si>
  <si>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</si>
  <si>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</si>
  <si>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</si>
  <si>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</si>
  <si>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</si>
  <si>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</si>
  <si>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</si>
  <si>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</si>
  <si>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</si>
  <si>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</si>
  <si>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</si>
  <si>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</si>
  <si>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</si>
  <si>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</si>
  <si>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</si>
  <si>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</si>
  <si>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</si>
  <si>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</si>
  <si>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</si>
  <si>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</si>
  <si>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</si>
  <si>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</si>
  <si>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</si>
  <si>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</si>
  <si>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</si>
  <si>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</si>
  <si>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</si>
  <si>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</si>
  <si>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</si>
  <si>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</si>
  <si>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</si>
  <si>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</si>
  <si>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</si>
  <si>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</si>
  <si>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</si>
  <si>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</si>
  <si>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</si>
  <si>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</si>
  <si>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</si>
  <si>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</si>
  <si>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</si>
  <si>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</si>
  <si>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</si>
  <si>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</si>
  <si>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</si>
  <si>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</si>
  <si>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</si>
  <si>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</si>
  <si>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</si>
  <si>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</si>
  <si>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</si>
  <si>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</si>
  <si>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</si>
  <si>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</si>
  <si>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</si>
  <si>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</si>
  <si>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</si>
  <si>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</si>
  <si>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</si>
  <si>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</si>
  <si>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</si>
  <si>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</si>
  <si>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</si>
  <si>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</si>
  <si>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</si>
  <si>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</si>
  <si>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</si>
  <si>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</si>
  <si>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</si>
  <si>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</si>
  <si>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</si>
  <si>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</si>
  <si>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</si>
  <si>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</si>
  <si>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</si>
  <si>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</si>
  <si>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</si>
  <si>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</si>
  <si>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</si>
  <si>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</si>
  <si>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</si>
  <si>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</si>
  <si>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</si>
  <si>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</si>
  <si>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</si>
  <si>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</si>
  <si>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</si>
  <si>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</si>
  <si>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</si>
  <si>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</si>
  <si>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</si>
  <si>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</si>
  <si>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</si>
  <si>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</si>
  <si>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</si>
  <si>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</si>
  <si>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</si>
  <si>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</si>
  <si>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</si>
  <si>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</si>
  <si>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</si>
  <si>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</si>
  <si>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</si>
  <si>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</si>
  <si>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</si>
  <si>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</si>
  <si>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</si>
  <si>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</si>
  <si>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</si>
  <si>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</si>
  <si>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</si>
  <si>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</si>
  <si>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</si>
  <si>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</si>
  <si>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</si>
  <si>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</si>
  <si>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</si>
  <si>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</si>
  <si>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</si>
  <si>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</si>
  <si>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</si>
  <si>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</si>
  <si>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</si>
  <si>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</si>
  <si>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</si>
  <si>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</si>
  <si>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</si>
  <si>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</si>
  <si>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</si>
  <si>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</si>
  <si>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</si>
  <si>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</si>
  <si>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</si>
  <si>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</si>
  <si>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</si>
  <si>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</si>
  <si>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</si>
  <si>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</si>
  <si>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</si>
  <si>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</si>
  <si>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</si>
  <si>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</si>
  <si>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</si>
  <si>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</si>
  <si>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</si>
  <si>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</si>
  <si>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</si>
  <si>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</si>
  <si>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</si>
  <si>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</si>
  <si>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</si>
  <si>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</si>
  <si>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</si>
  <si>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</si>
  <si>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</si>
  <si>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</si>
  <si>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</si>
  <si>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</si>
  <si>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</si>
  <si>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</si>
  <si>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</si>
  <si>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</si>
  <si>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</si>
  <si>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</si>
  <si>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</si>
  <si>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</si>
  <si>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</si>
  <si>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</si>
  <si>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</si>
  <si>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</si>
  <si>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</si>
  <si>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</si>
  <si>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</si>
  <si>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</si>
  <si>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</si>
  <si>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</si>
  <si>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</si>
  <si>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</si>
  <si>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</si>
  <si>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</si>
  <si>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</si>
  <si>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</si>
  <si>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</si>
  <si>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</si>
  <si>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</si>
  <si>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</si>
  <si>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</si>
  <si>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</si>
  <si>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</si>
  <si>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</si>
  <si>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</si>
  <si>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</si>
  <si>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</si>
  <si>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</si>
  <si>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</si>
  <si>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</si>
  <si>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</si>
  <si>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</si>
  <si>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</si>
  <si>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</si>
  <si>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</si>
  <si>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</si>
  <si>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</si>
  <si>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</si>
  <si>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</si>
  <si>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</si>
  <si>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</si>
  <si>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</si>
  <si>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</si>
  <si>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</si>
  <si>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</si>
  <si>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</si>
  <si>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</si>
  <si>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</si>
  <si>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</si>
  <si>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</si>
  <si>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</si>
  <si>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</si>
  <si>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</si>
  <si>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</si>
  <si>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</si>
  <si>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</si>
  <si>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</si>
  <si>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</si>
  <si>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</si>
  <si>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</si>
  <si>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</si>
  <si>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</si>
  <si>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</si>
  <si>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</si>
  <si>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</si>
  <si>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</si>
  <si>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</si>
  <si>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</si>
  <si>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</si>
  <si>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</si>
  <si>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</si>
  <si>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</si>
  <si>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</si>
  <si>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</si>
  <si>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</si>
  <si>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</si>
  <si>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</si>
  <si>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</si>
  <si>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</si>
  <si>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</si>
  <si>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</si>
  <si>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</si>
  <si>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</si>
  <si>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</si>
  <si>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</si>
  <si>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</si>
  <si>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</si>
  <si>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</si>
  <si>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</si>
  <si>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</si>
  <si>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</si>
  <si>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</si>
  <si>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</si>
  <si>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</si>
  <si>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</si>
  <si>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</si>
  <si>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</si>
  <si>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</si>
  <si>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</si>
  <si>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</si>
  <si>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</si>
  <si>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</si>
  <si>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</si>
  <si>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</si>
  <si>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</si>
  <si>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</si>
  <si>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</si>
  <si>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</si>
  <si>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</si>
  <si>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</si>
  <si>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</si>
  <si>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</si>
  <si>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</si>
  <si>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</si>
  <si>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</si>
  <si>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</si>
  <si>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</si>
  <si>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</si>
  <si>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</si>
  <si>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</si>
  <si>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</si>
  <si>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</si>
  <si>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</si>
  <si>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</si>
  <si>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</si>
  <si>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</si>
  <si>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</si>
  <si>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</si>
  <si>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</si>
  <si>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</si>
  <si>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</si>
  <si>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</si>
  <si>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</si>
  <si>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</si>
  <si>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</si>
  <si>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</si>
  <si>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</si>
  <si>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</si>
  <si>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</si>
  <si>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</si>
  <si>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</si>
  <si>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</si>
  <si>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</si>
  <si>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</si>
  <si>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</si>
  <si>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</si>
  <si>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</si>
  <si>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</si>
  <si>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</si>
  <si>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</si>
  <si>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</si>
  <si>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</si>
  <si>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</si>
  <si>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</si>
  <si>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</si>
  <si>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</si>
  <si>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</si>
  <si>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</si>
  <si>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</si>
  <si>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</si>
  <si>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</si>
  <si>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</si>
  <si>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</si>
  <si>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</si>
  <si>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</si>
  <si>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</si>
  <si>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</si>
  <si>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</si>
  <si>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</si>
  <si>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</si>
  <si>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</si>
  <si>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</si>
  <si>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</si>
  <si>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</si>
  <si>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</si>
  <si>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</si>
  <si>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</si>
  <si>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</si>
  <si>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</si>
  <si>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</si>
  <si>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</si>
  <si>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</si>
  <si>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</si>
  <si>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</si>
  <si>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</si>
  <si>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</si>
  <si>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</si>
  <si>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</si>
  <si>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</si>
  <si>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</si>
  <si>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</si>
  <si>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</si>
  <si>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</si>
  <si>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</si>
  <si>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</si>
  <si>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</si>
  <si>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</si>
  <si>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</si>
  <si>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</si>
  <si>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</si>
  <si>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</si>
  <si>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</si>
  <si>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</si>
  <si>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</si>
  <si>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</si>
  <si>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</si>
  <si>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</si>
  <si>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</si>
  <si>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</si>
  <si>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</si>
  <si>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</si>
  <si>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</si>
  <si>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</si>
  <si>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</si>
  <si>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</si>
  <si>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</si>
  <si>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</si>
  <si>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</si>
  <si>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</si>
  <si>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</si>
  <si>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</si>
  <si>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</si>
  <si>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</si>
  <si>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</si>
  <si>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</si>
  <si>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</si>
  <si>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</si>
  <si>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</si>
  <si>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</si>
  <si>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</si>
  <si>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</si>
  <si>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</si>
  <si>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</si>
  <si>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</si>
  <si>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</si>
  <si>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</si>
  <si>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</si>
  <si>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</si>
  <si>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</si>
  <si>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</si>
  <si>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</si>
  <si>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</si>
  <si>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</si>
  <si>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</si>
  <si>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</si>
  <si>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</si>
  <si>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</si>
  <si>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</si>
  <si>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</si>
  <si>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</si>
  <si>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</si>
  <si>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</si>
  <si>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</si>
  <si>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</si>
  <si>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</si>
  <si>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</si>
  <si>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</si>
  <si>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</si>
  <si>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</si>
  <si>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</si>
  <si>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</si>
  <si>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</si>
  <si>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</si>
  <si>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</si>
  <si>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</si>
  <si>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</si>
  <si>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</si>
  <si>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</si>
  <si>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</si>
  <si>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</si>
  <si>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</si>
  <si>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</si>
  <si>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</si>
  <si>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</si>
  <si>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</si>
  <si>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</si>
  <si>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</si>
  <si>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</si>
  <si>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</si>
  <si>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</si>
  <si>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</si>
  <si>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</si>
  <si>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</si>
  <si>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</si>
  <si>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</si>
  <si>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</si>
  <si>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</si>
  <si>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</si>
  <si>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</si>
  <si>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</si>
  <si>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</si>
  <si>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</si>
  <si>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</si>
  <si>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</si>
  <si>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</si>
  <si>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</si>
  <si>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</si>
  <si>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</si>
  <si>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</si>
  <si>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</si>
  <si>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</si>
  <si>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</si>
  <si>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</si>
  <si>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</si>
  <si>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</si>
  <si>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</si>
  <si>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</si>
  <si>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</si>
  <si>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</si>
  <si>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</si>
  <si>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</si>
  <si>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</si>
  <si>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</si>
  <si>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</si>
  <si>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</si>
  <si>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</si>
  <si>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</si>
  <si>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</si>
  <si>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</si>
  <si>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</si>
  <si>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</si>
  <si>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</si>
  <si>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</si>
  <si>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</si>
  <si>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</si>
  <si>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</si>
  <si>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</si>
  <si>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</si>
  <si>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</si>
  <si>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</si>
  <si>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</si>
  <si>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</si>
  <si>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</si>
  <si>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</si>
  <si>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</si>
  <si>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</si>
  <si>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</si>
  <si>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</si>
  <si>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</si>
  <si>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</si>
  <si>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</si>
  <si>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</si>
  <si>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</si>
  <si>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</si>
  <si>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</si>
  <si>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</si>
  <si>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</si>
  <si>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</si>
  <si>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</si>
  <si>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</si>
  <si>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</si>
  <si>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</si>
  <si>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</si>
  <si>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</si>
  <si>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</si>
  <si>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</si>
  <si>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</si>
  <si>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</si>
  <si>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</si>
  <si>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</si>
  <si>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</si>
  <si>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</si>
  <si>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</si>
  <si>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</si>
  <si>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</si>
  <si>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</si>
  <si>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</si>
  <si>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</si>
  <si>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</si>
  <si>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</si>
  <si>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</si>
  <si>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</si>
  <si>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</si>
  <si>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</si>
  <si>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</si>
  <si>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</si>
  <si>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</si>
  <si>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</si>
  <si>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</si>
  <si>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</si>
  <si>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</si>
  <si>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</si>
  <si>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</si>
  <si>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</si>
  <si>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</si>
  <si>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</si>
  <si>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</si>
  <si>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</si>
  <si>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</si>
  <si>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</si>
  <si>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</si>
  <si>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</si>
  <si>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</si>
  <si>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</si>
  <si>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</si>
  <si>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</si>
  <si>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</si>
  <si>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</si>
  <si>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</si>
  <si>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</si>
  <si>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</si>
  <si>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</si>
  <si>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</si>
  <si>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</si>
  <si>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</si>
  <si>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</si>
  <si>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</si>
  <si>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</si>
  <si>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</si>
  <si>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</si>
  <si>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</si>
  <si>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</si>
  <si>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</si>
  <si>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</si>
  <si>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</si>
  <si>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</si>
  <si>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</si>
  <si>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</si>
  <si>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</si>
  <si>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</si>
  <si>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</si>
  <si>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</si>
  <si>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</si>
  <si>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</si>
  <si>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</si>
  <si>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</si>
  <si>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</si>
  <si>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</si>
  <si>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</si>
  <si>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</si>
  <si>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</si>
  <si>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</si>
  <si>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</si>
  <si>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</si>
  <si>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</si>
  <si>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</si>
  <si>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</si>
  <si>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</si>
  <si>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</si>
  <si>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</si>
  <si>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</si>
  <si>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</si>
  <si>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</si>
  <si>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</si>
  <si>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</si>
  <si>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</si>
  <si>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</si>
  <si>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</si>
  <si>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</si>
  <si>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</si>
  <si>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</si>
  <si>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</si>
  <si>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</si>
  <si>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</si>
  <si>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</si>
  <si>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</si>
  <si>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</si>
  <si>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</si>
  <si>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</si>
  <si>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</si>
  <si>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</si>
  <si>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</si>
  <si>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</si>
  <si>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</si>
  <si>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</si>
  <si>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</si>
  <si>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</si>
  <si>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</si>
  <si>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</si>
  <si>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</si>
  <si>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</si>
  <si>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</si>
  <si>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</si>
  <si>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</si>
  <si>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</si>
  <si>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</si>
  <si>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</si>
  <si>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</si>
  <si>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</si>
  <si>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</si>
  <si>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</si>
  <si>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</si>
  <si>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</si>
  <si>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</si>
  <si>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</si>
  <si>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</si>
  <si>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</si>
  <si>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</si>
  <si>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</si>
  <si>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</si>
  <si>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</si>
  <si>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</si>
  <si>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</si>
  <si>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</si>
  <si>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</si>
  <si>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</si>
  <si>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</si>
  <si>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</si>
  <si>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</si>
  <si>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</si>
  <si>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</si>
  <si>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</si>
  <si>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</si>
  <si>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</si>
  <si>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</si>
  <si>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</si>
  <si>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</si>
  <si>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</si>
  <si>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</si>
  <si>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</si>
  <si>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</si>
  <si>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</si>
  <si>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</si>
  <si>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</si>
  <si>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</si>
  <si>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</si>
  <si>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</si>
  <si>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</si>
  <si>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</si>
  <si>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</si>
  <si>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</si>
  <si>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</si>
  <si>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</si>
  <si>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</si>
  <si>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</si>
  <si>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</si>
  <si>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</si>
  <si>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</si>
  <si>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</si>
  <si>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</si>
  <si>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</si>
  <si>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</si>
  <si>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</si>
  <si>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</si>
  <si>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</si>
  <si>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</si>
  <si>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</si>
  <si>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</si>
  <si>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</si>
  <si>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</si>
  <si>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</si>
  <si>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</si>
  <si>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</si>
  <si>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</si>
  <si>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</si>
  <si>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</si>
  <si>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</si>
  <si>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</si>
  <si>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</si>
  <si>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</si>
  <si>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</si>
  <si>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</si>
  <si>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</si>
  <si>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</si>
  <si>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</si>
  <si>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</si>
  <si>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</si>
  <si>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</si>
  <si>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</si>
  <si>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</si>
  <si>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</si>
  <si>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</si>
  <si>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</si>
  <si>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</si>
  <si>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</si>
  <si>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</si>
  <si>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</si>
  <si>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</si>
  <si>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</si>
  <si>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</si>
  <si>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</si>
  <si>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</si>
  <si>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</si>
  <si>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</si>
  <si>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</si>
  <si>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</si>
  <si>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</si>
  <si>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</si>
  <si>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</si>
  <si>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</si>
  <si>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</si>
  <si>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</si>
  <si>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</si>
  <si>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</si>
  <si>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</si>
  <si>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</si>
  <si>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</si>
  <si>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</si>
  <si>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</si>
  <si>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</si>
  <si>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</si>
  <si>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</si>
  <si>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</si>
  <si>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</si>
  <si>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</si>
  <si>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</si>
  <si>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</si>
  <si>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</si>
  <si>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</si>
  <si>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</si>
  <si>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</si>
  <si>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</si>
  <si>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</si>
  <si>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</si>
  <si>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</si>
  <si>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</si>
  <si>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</si>
  <si>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</si>
  <si>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</si>
  <si>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</si>
  <si>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</si>
  <si>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</si>
  <si>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</si>
  <si>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</si>
  <si>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</si>
  <si>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</si>
  <si>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</si>
  <si>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</si>
  <si>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</si>
  <si>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</si>
  <si>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</si>
  <si>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</si>
  <si>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</si>
  <si>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</si>
  <si>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</si>
  <si>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</si>
  <si>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</si>
  <si>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</si>
  <si>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</si>
  <si>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</si>
  <si>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</si>
  <si>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</si>
  <si>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</si>
  <si>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</si>
  <si>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</si>
  <si>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</si>
  <si>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</si>
  <si>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</si>
  <si>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</si>
  <si>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</si>
  <si>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</si>
  <si>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</si>
  <si>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</si>
  <si>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</si>
  <si>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</si>
  <si>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</si>
  <si>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</si>
  <si>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</si>
  <si>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</si>
  <si>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</si>
  <si>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</si>
  <si>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</si>
  <si>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</si>
  <si>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</si>
  <si>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</si>
  <si>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</si>
  <si>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</si>
  <si>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</si>
  <si>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</si>
  <si>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</si>
  <si>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</si>
  <si>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</si>
  <si>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</si>
  <si>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</si>
  <si>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</si>
  <si>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</si>
  <si>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</si>
  <si>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</si>
  <si>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</si>
  <si>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</si>
  <si>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</si>
  <si>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</si>
  <si>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</si>
  <si>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</si>
  <si>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</si>
  <si>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</si>
  <si>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</si>
  <si>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</si>
  <si>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</si>
  <si>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</si>
  <si>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</si>
  <si>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</si>
  <si>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</si>
  <si>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</si>
  <si>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</si>
  <si>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</si>
  <si>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</si>
  <si>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</si>
  <si>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</si>
  <si>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</si>
  <si>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</si>
  <si>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</si>
  <si>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</si>
  <si>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</si>
  <si>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</si>
  <si>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</si>
  <si>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</si>
  <si>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</si>
  <si>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</si>
  <si>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</si>
  <si>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</si>
  <si>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</si>
  <si>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</si>
  <si>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</si>
  <si>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</si>
  <si>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</si>
  <si>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</si>
  <si>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</si>
  <si>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</si>
  <si>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</si>
  <si>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</si>
  <si>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</si>
  <si>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</si>
  <si>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</si>
  <si>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</si>
  <si>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</si>
  <si>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</si>
  <si>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</si>
  <si>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</si>
  <si>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</si>
  <si>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</si>
  <si>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</si>
  <si>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</si>
  <si>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</si>
  <si>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</si>
  <si>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</si>
  <si>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</si>
  <si>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</si>
  <si>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</si>
  <si>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</si>
  <si>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</si>
  <si>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</si>
  <si>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</si>
  <si>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</si>
  <si>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</si>
  <si>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</si>
  <si>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</si>
  <si>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</si>
  <si>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</si>
  <si>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</si>
  <si>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</si>
  <si>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</si>
  <si>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</si>
  <si>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</si>
  <si>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</si>
  <si>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</si>
  <si>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</si>
  <si>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</si>
  <si>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</si>
  <si>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</si>
  <si>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</si>
  <si>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</si>
  <si>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</si>
  <si>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</si>
  <si>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</si>
  <si>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</si>
  <si>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</si>
  <si>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</si>
  <si>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</si>
  <si>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</si>
  <si>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</si>
  <si>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</si>
  <si>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</si>
  <si>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</si>
  <si>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</si>
  <si>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</si>
  <si>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</si>
  <si>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</si>
  <si>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</si>
  <si>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</si>
  <si>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</si>
  <si>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</si>
  <si>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</si>
  <si>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</si>
  <si>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</si>
  <si>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</si>
  <si>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</si>
  <si>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</si>
  <si>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</si>
  <si>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</si>
  <si>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</si>
  <si>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</si>
  <si>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</si>
  <si>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</si>
  <si>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</si>
  <si>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</si>
  <si>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</si>
  <si>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</si>
  <si>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</si>
  <si>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</si>
  <si>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</si>
  <si>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</si>
  <si>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</si>
  <si>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</si>
  <si>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</si>
  <si>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</si>
  <si>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</si>
  <si>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</si>
  <si>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</si>
  <si>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</si>
  <si>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</si>
  <si>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</si>
  <si>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</si>
  <si>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</si>
  <si>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</si>
  <si>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</si>
  <si>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</si>
  <si>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</si>
  <si>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</si>
  <si>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</si>
  <si>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</si>
  <si>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</si>
  <si>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</si>
  <si>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</si>
  <si>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</si>
  <si>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</si>
  <si>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</si>
  <si>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</si>
  <si>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</si>
  <si>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</si>
  <si>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</si>
  <si>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</si>
  <si>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</si>
  <si>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</si>
  <si>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</si>
  <si>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</si>
  <si>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</si>
  <si>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</si>
  <si>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</si>
  <si>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</si>
  <si>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</si>
  <si>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</si>
  <si>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</si>
  <si>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</si>
  <si>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</si>
  <si>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</si>
  <si>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</si>
  <si>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</si>
  <si>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</si>
  <si>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</si>
  <si>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</si>
  <si>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</si>
  <si>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</si>
  <si>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</si>
  <si>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</si>
  <si>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</si>
  <si>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</si>
  <si>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</si>
  <si>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</si>
  <si>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</si>
  <si>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</si>
  <si>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</si>
  <si>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</si>
  <si>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</si>
  <si>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</si>
  <si>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</si>
  <si>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</si>
  <si>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</si>
  <si>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</si>
  <si>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</si>
  <si>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</si>
  <si>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</si>
  <si>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</si>
  <si>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</si>
  <si>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</si>
  <si>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</si>
  <si>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</si>
  <si>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</si>
  <si>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</si>
  <si>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</si>
  <si>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</si>
  <si>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</si>
  <si>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</si>
  <si>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</si>
  <si>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</si>
  <si>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</si>
  <si>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</si>
  <si>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</si>
  <si>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</si>
  <si>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</si>
  <si>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</si>
  <si>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</si>
  <si>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</si>
  <si>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</si>
  <si>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</si>
  <si>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</si>
  <si>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</si>
  <si>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</si>
  <si>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</si>
  <si>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</si>
  <si>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</si>
  <si>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</si>
  <si>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</si>
  <si>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</si>
  <si>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</si>
  <si>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</si>
  <si>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</si>
  <si>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</si>
  <si>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</si>
  <si>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</si>
  <si>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</si>
  <si>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</si>
  <si>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</si>
  <si>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</si>
  <si>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</si>
  <si>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</si>
  <si>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</si>
  <si>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</si>
  <si>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</si>
  <si>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</si>
  <si>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</si>
  <si>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</si>
  <si>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</si>
  <si>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</si>
  <si>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</si>
  <si>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</si>
  <si>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</si>
  <si>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</si>
  <si>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</si>
  <si>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</si>
  <si>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</si>
  <si>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</si>
  <si>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</si>
  <si>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</si>
  <si>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</si>
  <si>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</si>
  <si>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</si>
  <si>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</si>
  <si>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</si>
  <si>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</si>
  <si>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</si>
  <si>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</si>
  <si>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</si>
  <si>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</si>
  <si>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</si>
  <si>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</si>
  <si>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</si>
  <si>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</si>
  <si>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</si>
  <si>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</si>
  <si>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</si>
  <si>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</si>
  <si>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</si>
  <si>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</si>
  <si>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</si>
  <si>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</si>
  <si>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</si>
  <si>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</si>
  <si>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</si>
  <si>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</si>
  <si>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</si>
  <si>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</si>
  <si>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</si>
  <si>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</si>
  <si>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</si>
  <si>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</si>
  <si>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</si>
  <si>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</si>
  <si>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</si>
  <si>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</si>
  <si>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</si>
  <si>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</si>
  <si>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</si>
  <si>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</si>
  <si>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</si>
  <si>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</si>
  <si>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</si>
  <si>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</si>
  <si>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</si>
  <si>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</si>
  <si>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</si>
  <si>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</si>
  <si>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</si>
  <si>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</si>
  <si>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</si>
  <si>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</si>
  <si>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</si>
  <si>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</si>
  <si>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</si>
  <si>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</si>
  <si>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</si>
  <si>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</si>
  <si>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</si>
  <si>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</si>
  <si>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</si>
  <si>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</si>
  <si>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</si>
  <si>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</si>
  <si>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</si>
  <si>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</si>
  <si>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</si>
  <si>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</si>
  <si>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</si>
  <si>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</si>
  <si>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</si>
  <si>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</si>
  <si>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</si>
  <si>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</si>
  <si>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</si>
  <si>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</si>
  <si>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</si>
  <si>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</si>
  <si>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</si>
  <si>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</si>
  <si>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</si>
  <si>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</si>
  <si>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</si>
  <si>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</si>
  <si>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</si>
  <si>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</si>
  <si>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</si>
  <si>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</si>
  <si>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</si>
  <si>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</si>
  <si>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</si>
  <si>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</si>
  <si>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</si>
  <si>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</si>
  <si>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</si>
  <si>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</si>
  <si>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</si>
  <si>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</si>
  <si>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</si>
  <si>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</si>
  <si>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</si>
  <si>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</si>
  <si>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</si>
  <si>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</si>
  <si>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</si>
  <si>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</si>
  <si>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</si>
  <si>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</si>
  <si>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</si>
  <si>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</si>
  <si>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</si>
  <si>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</si>
  <si>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</si>
  <si>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</si>
  <si>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</si>
  <si>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</si>
  <si>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</si>
  <si>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</si>
  <si>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</si>
  <si>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</si>
  <si>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</si>
  <si>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</si>
  <si>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</si>
  <si>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</si>
  <si>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</si>
  <si>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</si>
  <si>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</si>
  <si>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</si>
  <si>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</si>
  <si>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</si>
  <si>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</si>
  <si>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</si>
  <si>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</si>
  <si>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</si>
  <si>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</si>
  <si>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</si>
  <si>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</si>
  <si>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</si>
  <si>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</si>
  <si>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</si>
  <si>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</si>
  <si>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</si>
  <si>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</si>
  <si>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</si>
  <si>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</si>
  <si>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</si>
  <si>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</si>
  <si>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</si>
  <si>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</si>
  <si>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</si>
  <si>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</si>
  <si>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</si>
  <si>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</si>
  <si>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</si>
  <si>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</si>
  <si>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</si>
  <si>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</si>
  <si>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</si>
  <si>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</si>
  <si>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</si>
  <si>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</si>
  <si>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</si>
  <si>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</si>
  <si>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</si>
  <si>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</si>
  <si>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</si>
  <si>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</si>
  <si>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</si>
  <si>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</si>
  <si>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</si>
  <si>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</si>
  <si>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</si>
  <si>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</si>
  <si>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</si>
  <si>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</si>
  <si>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</si>
  <si>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</si>
  <si>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</si>
  <si>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</si>
  <si>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</si>
  <si>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</si>
  <si>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</si>
  <si>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</si>
  <si>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</si>
  <si>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</si>
  <si>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</si>
  <si>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</si>
  <si>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</si>
  <si>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</si>
  <si>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</si>
  <si>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</si>
  <si>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</si>
  <si>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</si>
  <si>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</si>
  <si>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</si>
  <si>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</si>
  <si>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</si>
  <si>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</si>
  <si>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</si>
  <si>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</si>
  <si>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</si>
  <si>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</si>
  <si>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</si>
  <si>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</si>
  <si>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</si>
  <si>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</si>
  <si>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</si>
  <si>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</si>
  <si>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</si>
  <si>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</si>
  <si>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</si>
  <si>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</si>
  <si>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</si>
  <si>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</si>
  <si>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</si>
  <si>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</si>
  <si>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</si>
  <si>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</si>
  <si>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</si>
  <si>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</si>
  <si>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</si>
  <si>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</si>
  <si>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</si>
  <si>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</si>
  <si>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</si>
  <si>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</si>
  <si>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</si>
  <si>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</si>
  <si>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</si>
  <si>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</si>
  <si>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</si>
  <si>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</si>
  <si>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</si>
  <si>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</si>
  <si>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</si>
  <si>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</si>
  <si>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</si>
  <si>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</si>
  <si>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</si>
  <si>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</si>
  <si>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</si>
  <si>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</si>
  <si>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</si>
  <si>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</si>
  <si>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</si>
  <si>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</si>
  <si>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</si>
  <si>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</si>
  <si>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</si>
  <si>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</si>
  <si>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</si>
  <si>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</si>
  <si>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</si>
  <si>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</si>
  <si>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</si>
  <si>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</si>
  <si>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</si>
  <si>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</si>
  <si>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</si>
  <si>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</si>
  <si>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</si>
  <si>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</si>
  <si>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</si>
  <si>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</si>
  <si>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</si>
  <si>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</si>
  <si>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</si>
  <si>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</si>
  <si>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</si>
  <si>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</si>
  <si>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</si>
  <si>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</si>
  <si>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</si>
  <si>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</si>
  <si>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</si>
  <si>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</si>
  <si>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</si>
  <si>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</si>
  <si>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</si>
  <si>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</si>
  <si>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</si>
  <si>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</si>
  <si>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</si>
  <si>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</si>
  <si>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</si>
  <si>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</si>
  <si>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</si>
  <si>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</si>
  <si>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</si>
  <si>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</si>
  <si>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</si>
  <si>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</si>
  <si>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</si>
  <si>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</si>
  <si>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</si>
  <si>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</si>
  <si>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</si>
  <si>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</si>
  <si>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</si>
  <si>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</si>
  <si>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</si>
  <si>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</si>
  <si>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</si>
  <si>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</si>
  <si>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</si>
  <si>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</si>
  <si>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</si>
  <si>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</si>
  <si>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</si>
  <si>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</si>
  <si>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</si>
  <si>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</si>
  <si>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</si>
  <si>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</si>
  <si>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</si>
  <si>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</si>
  <si>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</si>
  <si>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</si>
  <si>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</si>
  <si>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</si>
  <si>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</si>
  <si>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</si>
  <si>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</si>
  <si>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</si>
  <si>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</si>
  <si>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</si>
  <si>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</si>
  <si>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</si>
  <si>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</si>
  <si>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</si>
  <si>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</si>
  <si>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</si>
  <si>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</si>
  <si>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</si>
  <si>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</si>
  <si>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</si>
  <si>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</si>
  <si>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</si>
  <si>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</si>
  <si>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</si>
  <si>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</si>
  <si>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</si>
  <si>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</si>
  <si>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</si>
  <si>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</si>
  <si>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</si>
  <si>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</si>
  <si>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</si>
  <si>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</si>
  <si>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</si>
  <si>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</si>
  <si>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</si>
  <si>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</si>
  <si>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</si>
  <si>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</si>
  <si>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</si>
  <si>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</si>
  <si>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</si>
  <si>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</si>
  <si>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</si>
  <si>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</si>
  <si>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</si>
  <si>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</si>
  <si>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</si>
  <si>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</si>
  <si>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</si>
  <si>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</si>
  <si>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</si>
  <si>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</si>
  <si>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</si>
  <si>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</si>
  <si>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</si>
  <si>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</si>
  <si>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</si>
  <si>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</si>
  <si>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</si>
  <si>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</si>
  <si>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</si>
  <si>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</si>
  <si>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</si>
  <si>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</si>
  <si>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</si>
  <si>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</si>
  <si>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</si>
  <si>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</si>
  <si>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</si>
  <si>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</si>
  <si>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</si>
  <si>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</si>
  <si>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</si>
  <si>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</si>
  <si>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</si>
  <si>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</si>
  <si>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</si>
  <si>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</si>
  <si>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</si>
  <si>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</si>
  <si>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</si>
  <si>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</si>
  <si>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</si>
  <si>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</si>
  <si>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</si>
  <si>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</si>
  <si>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</si>
  <si>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</si>
  <si>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</si>
  <si>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</si>
  <si>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</si>
  <si>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</si>
  <si>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</si>
  <si>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</si>
  <si>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</si>
  <si>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</si>
  <si>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</si>
  <si>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</si>
  <si>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</si>
  <si>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</si>
  <si>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</si>
  <si>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</si>
  <si>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</si>
  <si>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</si>
  <si>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</si>
  <si>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</si>
  <si>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</si>
  <si>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</si>
  <si>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</si>
  <si>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</si>
  <si>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</si>
  <si>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</si>
  <si>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</si>
  <si>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</si>
  <si>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</si>
  <si>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</si>
  <si>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</si>
  <si>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</si>
  <si>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</si>
  <si>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</si>
  <si>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</si>
  <si>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</si>
  <si>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</si>
  <si>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</si>
  <si>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</si>
  <si>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</si>
  <si>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</si>
  <si>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</si>
  <si>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</si>
  <si>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</si>
  <si>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</si>
  <si>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</si>
  <si>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</si>
  <si>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</si>
  <si>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</si>
  <si>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</si>
  <si>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</si>
  <si>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</si>
  <si>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</si>
  <si>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</si>
  <si>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</si>
  <si>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</si>
  <si>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</si>
  <si>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</si>
  <si>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</si>
  <si>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</si>
  <si>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</si>
  <si>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</si>
  <si>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</si>
  <si>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</si>
  <si>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</si>
  <si>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</si>
  <si>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</si>
  <si>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</si>
  <si>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</si>
  <si>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</si>
  <si>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</si>
  <si>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</si>
  <si>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</si>
  <si>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</si>
  <si>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</si>
  <si>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</si>
  <si>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</si>
  <si>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</si>
  <si>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</si>
  <si>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</si>
  <si>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</si>
  <si>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</si>
  <si>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</si>
  <si>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</si>
  <si>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</si>
  <si>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</si>
  <si>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</si>
  <si>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</si>
  <si>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</si>
  <si>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</si>
  <si>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</si>
  <si>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</si>
  <si>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</si>
  <si>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</si>
  <si>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</si>
  <si>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</si>
  <si>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</si>
  <si>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</si>
  <si>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</si>
  <si>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</si>
  <si>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</si>
  <si>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</si>
  <si>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</si>
  <si>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</si>
  <si>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</si>
  <si>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</si>
  <si>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</si>
  <si>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</si>
  <si>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</si>
  <si>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</si>
  <si>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</si>
  <si>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</si>
  <si>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</si>
  <si>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</si>
  <si>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</si>
  <si>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</si>
  <si>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</si>
  <si>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</si>
  <si>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</si>
  <si>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</si>
  <si>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</si>
  <si>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</si>
  <si>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</si>
  <si>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</si>
  <si>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</si>
  <si>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</si>
  <si>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</si>
  <si>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</si>
  <si>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</si>
  <si>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</si>
  <si>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</si>
  <si>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</si>
  <si>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</si>
  <si>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</si>
  <si>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</si>
  <si>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</si>
  <si>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</si>
  <si>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</si>
  <si>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</si>
  <si>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</si>
  <si>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</si>
  <si>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</si>
  <si>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</si>
  <si>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</si>
  <si>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</si>
  <si>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</si>
  <si>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</si>
  <si>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</si>
  <si>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</si>
  <si>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</si>
  <si>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</si>
  <si>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</si>
  <si>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</si>
  <si>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</si>
  <si>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</si>
  <si>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</si>
  <si>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</si>
  <si>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</si>
  <si>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</si>
  <si>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</si>
  <si>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</si>
  <si>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</si>
  <si>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</si>
  <si>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</si>
  <si>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</si>
  <si>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</si>
  <si>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</si>
  <si>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</si>
  <si>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</si>
  <si>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</si>
  <si>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</si>
  <si>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</si>
  <si>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</si>
  <si>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</si>
  <si>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</si>
  <si>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</si>
  <si>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</si>
  <si>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</si>
  <si>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</si>
  <si>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</si>
  <si>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</si>
  <si>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</si>
  <si>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</si>
  <si>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</si>
  <si>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</si>
  <si>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</si>
  <si>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</si>
  <si>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</si>
  <si>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</si>
  <si>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</si>
  <si>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</si>
  <si>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</si>
  <si>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</si>
  <si>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</si>
  <si>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</si>
  <si>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</si>
  <si>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</si>
  <si>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</si>
  <si>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</si>
  <si>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</si>
  <si>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</si>
  <si>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</si>
  <si>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</si>
  <si>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</si>
  <si>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</si>
  <si>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</si>
  <si>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</si>
  <si>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</si>
  <si>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</si>
  <si>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</si>
  <si>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</si>
  <si>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</si>
  <si>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</si>
  <si>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</si>
  <si>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</si>
  <si>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</si>
  <si>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</si>
  <si>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</si>
  <si>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</si>
  <si>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</si>
  <si>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</si>
  <si>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</si>
  <si>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</si>
  <si>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</si>
  <si>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</si>
  <si>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</si>
  <si>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</si>
  <si>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</si>
  <si>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</si>
  <si>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</si>
  <si>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</si>
  <si>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</si>
  <si>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</si>
  <si>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</si>
  <si>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</si>
  <si>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</si>
  <si>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</si>
  <si>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</si>
  <si>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</si>
  <si>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</si>
  <si>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</si>
  <si>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</si>
  <si>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</si>
  <si>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</si>
  <si>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</si>
  <si>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</si>
  <si>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</si>
  <si>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</si>
  <si>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</si>
  <si>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</si>
  <si>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</si>
  <si>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</si>
  <si>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</si>
  <si>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</si>
  <si>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</si>
  <si>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</si>
  <si>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</si>
  <si>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</si>
  <si>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</si>
  <si>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</si>
  <si>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</si>
  <si>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</si>
  <si>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</si>
  <si>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</si>
  <si>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</si>
  <si>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</si>
  <si>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</si>
  <si>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</si>
  <si>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</si>
  <si>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</si>
  <si>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</si>
  <si>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</si>
  <si>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</si>
  <si>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</si>
  <si>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</si>
  <si>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</si>
  <si>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</si>
  <si>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</si>
  <si>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</si>
  <si>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</si>
  <si>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</si>
  <si>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</si>
  <si>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</si>
  <si>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</si>
  <si>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</si>
  <si>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</si>
  <si>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</si>
  <si>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</si>
  <si>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</si>
  <si>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</si>
  <si>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</si>
  <si>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</si>
  <si>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</si>
  <si>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</si>
  <si>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</si>
  <si>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</si>
  <si>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</si>
  <si>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</si>
  <si>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</si>
  <si>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</si>
  <si>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</si>
  <si>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</si>
  <si>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</si>
  <si>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</si>
  <si>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</si>
  <si>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</si>
  <si>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</si>
  <si>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</si>
  <si>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</si>
  <si>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</si>
  <si>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</si>
  <si>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</si>
  <si>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</si>
  <si>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</si>
  <si>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</si>
  <si>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</si>
  <si>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</si>
  <si>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</si>
  <si>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</si>
  <si>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</si>
  <si>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</si>
  <si>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</si>
  <si>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</si>
  <si>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</si>
  <si>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</si>
  <si>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</si>
  <si>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</si>
  <si>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</si>
  <si>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</si>
  <si>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</si>
  <si>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</si>
  <si>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</si>
  <si>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</si>
  <si>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</si>
  <si>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</si>
  <si>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</si>
  <si>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</si>
  <si>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</si>
  <si>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</si>
  <si>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</si>
  <si>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</si>
  <si>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</si>
  <si>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</si>
  <si>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</si>
  <si>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</si>
  <si>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</si>
  <si>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</si>
  <si>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</si>
  <si>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</si>
  <si>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</si>
  <si>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</si>
  <si>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</si>
  <si>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</si>
  <si>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</si>
  <si>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</si>
  <si>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</si>
  <si>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</si>
  <si>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</si>
  <si>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</si>
  <si>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</si>
  <si>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</si>
  <si>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</si>
  <si>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</si>
  <si>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</si>
  <si>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</si>
  <si>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</si>
  <si>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</si>
  <si>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</si>
  <si>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</si>
  <si>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</si>
  <si>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</si>
  <si>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</si>
  <si>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</si>
  <si>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</si>
  <si>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</si>
  <si>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</si>
  <si>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</si>
  <si>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</si>
  <si>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</si>
  <si>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</si>
  <si>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</si>
  <si>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</si>
  <si>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</si>
  <si>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</si>
  <si>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</si>
  <si>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</si>
  <si>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</si>
  <si>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</si>
  <si>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</si>
  <si>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</si>
  <si>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</si>
  <si>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</si>
  <si>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</si>
  <si>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</si>
  <si>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</si>
  <si>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</si>
  <si>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</si>
  <si>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</si>
  <si>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</si>
  <si>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</si>
  <si>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</si>
  <si>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</si>
  <si>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</si>
  <si>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</si>
  <si>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</si>
  <si>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</si>
  <si>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</si>
  <si>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</si>
  <si>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</si>
  <si>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</si>
  <si>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</si>
  <si>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</si>
  <si>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</si>
  <si>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</si>
  <si>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</si>
  <si>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</si>
  <si>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</si>
  <si>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</si>
  <si>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</si>
  <si>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</si>
  <si>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</si>
  <si>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</si>
  <si>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</si>
  <si>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</si>
  <si>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</si>
  <si>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</si>
  <si>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</si>
  <si>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</si>
  <si>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</si>
  <si>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</si>
  <si>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</si>
  <si>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</si>
  <si>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</si>
  <si>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</si>
  <si>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</si>
  <si>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</si>
  <si>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</si>
  <si>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</si>
  <si>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</si>
  <si>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</si>
  <si>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</si>
  <si>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</si>
  <si>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</si>
  <si>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</si>
  <si>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</si>
  <si>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</si>
  <si>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</si>
  <si>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</si>
  <si>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</si>
  <si>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</si>
  <si>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</si>
  <si>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</si>
  <si>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</si>
  <si>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</si>
  <si>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</si>
  <si>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</si>
  <si>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</si>
  <si>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</si>
  <si>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</si>
  <si>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</si>
  <si>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</si>
  <si>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</si>
  <si>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</si>
  <si>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</si>
  <si>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</si>
  <si>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</si>
  <si>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</si>
  <si>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</si>
  <si>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</si>
  <si>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</si>
  <si>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</si>
  <si>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</si>
  <si>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</si>
  <si>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</si>
  <si>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</si>
  <si>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</si>
  <si>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</si>
  <si>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</si>
  <si>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</si>
  <si>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</si>
  <si>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</si>
  <si>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</si>
  <si>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</si>
  <si>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</si>
  <si>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</si>
  <si>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</si>
  <si>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</si>
  <si>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</si>
  <si>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</si>
  <si>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</si>
  <si>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</si>
  <si>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</si>
  <si>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</si>
  <si>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</si>
  <si>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</si>
  <si>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</si>
  <si>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</si>
  <si>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</si>
  <si>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</si>
  <si>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</si>
  <si>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</si>
  <si>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</si>
  <si>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</si>
  <si>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</si>
  <si>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</si>
  <si>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</si>
  <si>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</si>
  <si>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</si>
  <si>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</si>
  <si>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</si>
  <si>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</si>
  <si>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</si>
  <si>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</si>
  <si>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</si>
  <si>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</si>
  <si>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</si>
  <si>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</si>
  <si>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</si>
  <si>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</si>
  <si>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</si>
  <si>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</si>
  <si>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</si>
  <si>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</si>
  <si>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</si>
  <si>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</si>
  <si>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</si>
  <si>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</si>
  <si>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</si>
  <si>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</si>
  <si>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</si>
  <si>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</si>
  <si>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</si>
  <si>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</si>
  <si>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</si>
  <si>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</si>
  <si>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</si>
  <si>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</si>
  <si>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</si>
  <si>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</si>
  <si>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</si>
  <si>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</si>
  <si>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</si>
  <si>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</si>
  <si>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</si>
  <si>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</si>
  <si>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</si>
  <si>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</si>
  <si>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</si>
  <si>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</si>
  <si>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</si>
  <si>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</si>
  <si>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</si>
  <si>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</si>
  <si>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</si>
  <si>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</si>
  <si>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</si>
  <si>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</si>
  <si>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</si>
  <si>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</si>
  <si>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</si>
  <si>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</si>
  <si>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</si>
  <si>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</si>
  <si>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</si>
  <si>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</si>
  <si>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</si>
  <si>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</si>
  <si>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</si>
  <si>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</si>
  <si>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</si>
  <si>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</si>
  <si>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</si>
  <si>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</si>
  <si>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</si>
  <si>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</si>
  <si>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</si>
  <si>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</si>
  <si>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</si>
  <si>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</si>
  <si>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</si>
  <si>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</si>
  <si>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</si>
  <si>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</si>
  <si>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</si>
  <si>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</si>
  <si>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</si>
  <si>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</si>
  <si>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</si>
  <si>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</si>
  <si>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</si>
  <si>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</si>
  <si>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</si>
  <si>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</si>
  <si>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</si>
  <si>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</si>
  <si>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</si>
  <si>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</si>
  <si>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</si>
  <si>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</si>
  <si>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</si>
  <si>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</si>
  <si>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</si>
  <si>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</si>
  <si>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</si>
  <si>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</si>
  <si>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</si>
  <si>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</si>
  <si>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</si>
  <si>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</si>
  <si>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</si>
  <si>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</si>
  <si>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</si>
  <si>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</si>
  <si>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</si>
  <si>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</si>
  <si>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</si>
  <si>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</si>
  <si>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</si>
  <si>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</si>
  <si>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</si>
  <si>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</si>
  <si>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</si>
  <si>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</si>
  <si>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</si>
  <si>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</si>
  <si>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</si>
  <si>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</si>
  <si>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</si>
  <si>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</si>
  <si>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</si>
  <si>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</si>
  <si>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</si>
  <si>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</si>
  <si>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</si>
  <si>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</si>
  <si>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</si>
  <si>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</si>
  <si>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</si>
  <si>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</si>
  <si>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</si>
  <si>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</si>
  <si>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</si>
  <si>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</si>
  <si>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</si>
  <si>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</si>
  <si>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</si>
  <si>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</si>
  <si>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</si>
  <si>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</si>
  <si>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</si>
  <si>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</si>
  <si>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</si>
  <si>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</si>
  <si>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</si>
  <si>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</si>
  <si>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</si>
  <si>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</si>
  <si>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</si>
  <si>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</si>
  <si>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</si>
  <si>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</si>
  <si>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</si>
  <si>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</si>
  <si>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</si>
  <si>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</si>
  <si>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</si>
  <si>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</si>
  <si>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</si>
  <si>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</si>
  <si>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</si>
  <si>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</si>
  <si>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</si>
  <si>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</si>
  <si>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</si>
  <si>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</si>
  <si>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</si>
  <si>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</si>
  <si>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</si>
  <si>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</si>
  <si>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</si>
  <si>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</si>
  <si>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</si>
  <si>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</si>
  <si>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</si>
  <si>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</si>
  <si>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</si>
  <si>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</si>
  <si>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</si>
  <si>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</si>
  <si>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</si>
  <si>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</si>
  <si>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</si>
  <si>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</si>
  <si>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</si>
  <si>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</si>
  <si>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</si>
  <si>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</si>
  <si>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</si>
  <si>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</si>
  <si>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</si>
  <si>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</si>
  <si>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</si>
  <si>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</si>
  <si>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</si>
  <si>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</si>
  <si>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</si>
  <si>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</si>
  <si>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</si>
  <si>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</si>
  <si>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</si>
  <si>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</si>
  <si>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</si>
  <si>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</si>
  <si>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</si>
  <si>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</si>
  <si>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</si>
  <si>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</si>
  <si>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</si>
  <si>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</si>
  <si>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</si>
  <si>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</si>
  <si>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</si>
  <si>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</si>
  <si>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</si>
  <si>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</si>
  <si>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</si>
  <si>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</si>
  <si>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</si>
  <si>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</si>
  <si>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</si>
  <si>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</si>
  <si>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</si>
  <si>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</si>
  <si>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</si>
  <si>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</si>
  <si>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</si>
  <si>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</si>
  <si>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</si>
  <si>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</si>
  <si>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</si>
  <si>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</si>
  <si>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</si>
  <si>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</si>
  <si>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</si>
  <si>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</si>
  <si>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</si>
  <si>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</si>
  <si>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</si>
  <si>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</si>
  <si>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</si>
  <si>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</si>
  <si>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</si>
  <si>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</si>
  <si>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</si>
  <si>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</si>
  <si>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</si>
  <si>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</si>
  <si>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</si>
  <si>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</si>
  <si>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</si>
  <si>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</si>
  <si>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</si>
  <si>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</si>
  <si>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</si>
  <si>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</si>
  <si>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</si>
  <si>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</si>
  <si>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</si>
  <si>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</si>
  <si>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</si>
  <si>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</si>
  <si>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</si>
  <si>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</si>
  <si>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</si>
  <si>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</si>
  <si>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</si>
  <si>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</si>
  <si>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</si>
  <si>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</si>
  <si>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</si>
  <si>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</si>
  <si>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</si>
  <si>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</si>
  <si>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</si>
  <si>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</si>
  <si>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</si>
  <si>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</si>
  <si>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</si>
  <si>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</si>
  <si>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</si>
  <si>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</si>
  <si>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</si>
  <si>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</si>
  <si>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</si>
  <si>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</si>
  <si>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</si>
  <si>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</si>
  <si>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</si>
  <si>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</si>
  <si>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</si>
  <si>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</si>
  <si>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</si>
  <si>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</si>
  <si>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</si>
  <si>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</si>
  <si>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</si>
  <si>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</si>
  <si>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</si>
  <si>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</si>
  <si>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</si>
  <si>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</si>
  <si>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</si>
  <si>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</si>
  <si>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</si>
  <si>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</si>
  <si>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</si>
  <si>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</si>
  <si>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</si>
  <si>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</si>
  <si>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</si>
  <si>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</si>
  <si>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</si>
  <si>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</si>
  <si>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</si>
  <si>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</si>
  <si>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</si>
  <si>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</si>
  <si>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</si>
  <si>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</si>
  <si>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</si>
  <si>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</si>
  <si>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</si>
  <si>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</si>
  <si>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</si>
  <si>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</si>
  <si>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</si>
  <si>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</si>
  <si>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</si>
  <si>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</si>
  <si>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</si>
  <si>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</si>
  <si>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</si>
  <si>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</si>
  <si>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</si>
  <si>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</si>
  <si>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</si>
  <si>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</si>
  <si>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</si>
  <si>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</si>
  <si>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</si>
  <si>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</si>
  <si>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</si>
  <si>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</si>
  <si>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</si>
  <si>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</si>
  <si>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</si>
  <si>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</si>
  <si>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</si>
  <si>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</si>
  <si>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</si>
  <si>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</si>
  <si>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</si>
  <si>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</si>
  <si>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</si>
  <si>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</si>
  <si>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</si>
  <si>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</si>
  <si>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</si>
  <si>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</si>
  <si>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</si>
  <si>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</si>
  <si>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</si>
  <si>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</si>
  <si>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</si>
  <si>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</si>
  <si>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</si>
  <si>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</si>
  <si>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</si>
  <si>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</si>
  <si>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</si>
  <si>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</si>
  <si>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</si>
  <si>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</si>
  <si>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</si>
  <si>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</si>
  <si>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</si>
  <si>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</si>
  <si>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</si>
  <si>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</si>
  <si>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</si>
  <si>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</si>
  <si>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</si>
  <si>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</si>
  <si>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</si>
  <si>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</si>
  <si>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</si>
  <si>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</si>
  <si>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</si>
  <si>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</si>
  <si>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</si>
  <si>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</si>
  <si>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</si>
  <si>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</si>
  <si>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</si>
  <si>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</si>
  <si>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</si>
  <si>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</si>
  <si>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</si>
  <si>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</si>
  <si>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</si>
  <si>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</si>
  <si>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</si>
  <si>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</si>
  <si>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</si>
  <si>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</si>
  <si>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</si>
  <si>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</si>
  <si>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</si>
  <si>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</si>
  <si>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</si>
  <si>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</si>
  <si>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</si>
  <si>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</si>
  <si>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</si>
  <si>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</si>
  <si>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</si>
  <si>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</si>
  <si>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</si>
  <si>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</si>
  <si>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</si>
  <si>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</si>
  <si>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</si>
  <si>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</si>
  <si>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</si>
  <si>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</si>
  <si>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</si>
  <si>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</si>
  <si>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</si>
  <si>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</si>
  <si>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</si>
  <si>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</si>
  <si>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</si>
  <si>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</si>
  <si>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</si>
  <si>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</si>
  <si>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</si>
  <si>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</si>
  <si>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</si>
  <si>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</si>
  <si>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</si>
  <si>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</si>
  <si>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</si>
  <si>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</si>
  <si>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</si>
  <si>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</si>
  <si>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</si>
  <si>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</si>
  <si>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</si>
  <si>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</si>
  <si>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</si>
  <si>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</si>
  <si>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</si>
  <si>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</si>
  <si>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</si>
  <si>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</si>
  <si>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</si>
  <si>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</si>
  <si>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</si>
  <si>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</si>
  <si>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</si>
  <si>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</si>
  <si>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</si>
  <si>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</si>
  <si>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</si>
  <si>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</si>
  <si>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</si>
  <si>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</si>
  <si>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</si>
  <si>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</si>
  <si>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</si>
  <si>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</si>
  <si>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</si>
  <si>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</si>
  <si>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</si>
  <si>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</si>
  <si>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</si>
  <si>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</si>
  <si>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</si>
  <si>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</si>
  <si>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</si>
  <si>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</si>
  <si>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</si>
  <si>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</si>
  <si>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</si>
  <si>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</si>
  <si>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</si>
  <si>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</si>
  <si>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</si>
  <si>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</si>
  <si>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</si>
  <si>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</si>
  <si>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</si>
  <si>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</si>
  <si>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</si>
  <si>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</si>
  <si>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</si>
  <si>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</si>
  <si>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</si>
  <si>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</si>
  <si>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</si>
  <si>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</si>
  <si>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</si>
  <si>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</si>
  <si>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</si>
  <si>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</si>
  <si>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</si>
  <si>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</si>
  <si>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</si>
  <si>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</si>
  <si>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</si>
  <si>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</si>
  <si>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</si>
  <si>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</si>
  <si>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</si>
  <si>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</si>
  <si>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</si>
  <si>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</si>
  <si>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</si>
  <si>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</si>
  <si>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</si>
  <si>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</si>
  <si>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</si>
  <si>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</si>
  <si>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</si>
  <si>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</si>
  <si>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</si>
  <si>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</si>
  <si>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</si>
  <si>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</si>
  <si>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</si>
  <si>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</si>
  <si>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</si>
  <si>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</si>
  <si>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</si>
  <si>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</si>
  <si>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</si>
  <si>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</si>
  <si>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</si>
  <si>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</si>
  <si>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</si>
  <si>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</si>
  <si>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</si>
  <si>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</si>
  <si>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</si>
  <si>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</si>
  <si>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</si>
  <si>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</si>
  <si>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</si>
  <si>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</si>
  <si>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</si>
  <si>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</si>
  <si>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</si>
  <si>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</si>
  <si>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</si>
  <si>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</si>
  <si>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</si>
  <si>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</si>
  <si>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</si>
  <si>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</si>
  <si>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</si>
  <si>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</si>
  <si>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</si>
  <si>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</si>
  <si>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</si>
  <si>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</si>
  <si>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</si>
  <si>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</si>
  <si>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</si>
  <si>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</si>
  <si>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</si>
  <si>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</si>
  <si>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</si>
  <si>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</si>
  <si>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</si>
  <si>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</si>
  <si>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</si>
  <si>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</si>
  <si>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</si>
  <si>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</si>
  <si>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</si>
  <si>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</si>
  <si>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</si>
  <si>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</si>
  <si>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</si>
  <si>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</si>
  <si>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</si>
  <si>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</si>
  <si>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</si>
  <si>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</si>
  <si>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</si>
  <si>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</si>
  <si>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</si>
  <si>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</si>
  <si>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</si>
  <si>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</si>
  <si>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</si>
  <si>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</si>
  <si>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</si>
  <si>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</si>
  <si>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</si>
  <si>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</si>
  <si>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</si>
  <si>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</si>
  <si>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</si>
  <si>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</si>
  <si>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</si>
  <si>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</si>
  <si>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</si>
  <si>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</si>
  <si>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</si>
  <si>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</si>
  <si>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</si>
  <si>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</si>
  <si>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</si>
  <si>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</si>
  <si>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</si>
  <si>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</si>
  <si>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</si>
  <si>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</si>
  <si>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</si>
  <si>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</si>
  <si>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</si>
  <si>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</si>
  <si>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</si>
  <si>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</si>
  <si>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</si>
  <si>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</si>
  <si>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</si>
  <si>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</si>
  <si>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</si>
  <si>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</si>
  <si>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</si>
  <si>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</si>
  <si>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</si>
  <si>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</si>
  <si>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</si>
  <si>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</si>
  <si>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</si>
  <si>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</si>
  <si>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</si>
  <si>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</si>
  <si>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</si>
  <si>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</si>
  <si>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</si>
  <si>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</si>
  <si>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</si>
  <si>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</si>
  <si>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</si>
  <si>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</si>
  <si>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</si>
  <si>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</si>
  <si>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</si>
  <si>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</si>
  <si>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</si>
  <si>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</si>
  <si>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</si>
  <si>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</si>
  <si>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</si>
  <si>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</si>
  <si>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</si>
  <si>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</si>
  <si>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</si>
  <si>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</si>
  <si>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</si>
  <si>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</si>
  <si>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</si>
  <si>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</si>
  <si>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</si>
  <si>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</si>
  <si>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</si>
  <si>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</si>
  <si>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</si>
  <si>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</si>
  <si>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</si>
  <si>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</si>
  <si>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</si>
  <si>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</si>
  <si>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</si>
  <si>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</si>
  <si>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</si>
  <si>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</si>
  <si>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</si>
  <si>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</si>
  <si>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</si>
  <si>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</si>
  <si>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</si>
  <si>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</si>
  <si>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</si>
  <si>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</si>
  <si>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</si>
  <si>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</si>
  <si>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</si>
  <si>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</si>
  <si>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</si>
  <si>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</si>
  <si>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</si>
  <si>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</si>
  <si>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</si>
  <si>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</si>
  <si>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</si>
  <si>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</si>
  <si>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</si>
  <si>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</si>
  <si>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</si>
  <si>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</si>
  <si>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</si>
  <si>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</si>
  <si>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</si>
  <si>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</si>
  <si>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</si>
  <si>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</si>
  <si>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</si>
  <si>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</si>
  <si>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</si>
  <si>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</si>
  <si>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</si>
  <si>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</si>
  <si>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</si>
  <si>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</si>
  <si>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</si>
  <si>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</si>
  <si>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</si>
  <si>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</si>
  <si>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</si>
  <si>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</si>
  <si>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</si>
  <si>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</si>
  <si>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</si>
  <si>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</si>
  <si>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</si>
  <si>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</si>
  <si>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</si>
  <si>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</si>
  <si>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</si>
  <si>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</si>
  <si>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</si>
  <si>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</si>
  <si>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</si>
  <si>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</si>
  <si>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</si>
  <si>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</si>
  <si>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</si>
  <si>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</si>
  <si>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</si>
  <si>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</si>
  <si>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</si>
  <si>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</si>
  <si>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</si>
  <si>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</si>
  <si>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</si>
  <si>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</si>
  <si>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</si>
  <si>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</si>
  <si>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</si>
  <si>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</si>
  <si>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</si>
  <si>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</si>
  <si>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</si>
  <si>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</si>
  <si>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</si>
  <si>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</si>
  <si>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</si>
  <si>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</si>
  <si>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</si>
  <si>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</si>
  <si>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</si>
  <si>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</si>
  <si>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</si>
  <si>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</si>
  <si>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</si>
  <si>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</si>
  <si>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</si>
  <si>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</si>
  <si>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</si>
  <si>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</si>
  <si>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</si>
  <si>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</si>
  <si>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</si>
  <si>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</si>
  <si>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</si>
  <si>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</si>
  <si>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</si>
  <si>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</si>
  <si>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</si>
  <si>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</si>
  <si>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</si>
  <si>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</si>
  <si>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</si>
  <si>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</si>
  <si>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</si>
  <si>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</si>
  <si>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</si>
  <si>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</si>
  <si>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</si>
  <si>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</si>
  <si>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</si>
  <si>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</si>
  <si>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</si>
  <si>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</si>
  <si>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</si>
  <si>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</si>
  <si>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</si>
  <si>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</si>
  <si>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</si>
  <si>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</si>
  <si>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</si>
  <si>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</si>
  <si>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</si>
  <si>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</si>
  <si>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</si>
  <si>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</si>
  <si>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</si>
  <si>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</si>
  <si>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</si>
  <si>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</si>
  <si>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</si>
  <si>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</si>
  <si>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</si>
  <si>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</si>
  <si>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</si>
  <si>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</si>
  <si>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</si>
  <si>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</si>
  <si>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</si>
  <si>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</si>
  <si>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</si>
  <si>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</si>
  <si>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</si>
  <si>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</si>
  <si>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</si>
  <si>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</si>
  <si>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</si>
  <si>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</si>
  <si>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</si>
  <si>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</si>
  <si>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</si>
  <si>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</si>
  <si>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</si>
  <si>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</si>
  <si>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</si>
  <si>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</si>
  <si>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</si>
  <si>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</si>
  <si>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</si>
  <si>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</si>
  <si>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</si>
  <si>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</si>
  <si>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</si>
  <si>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</si>
  <si>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</si>
  <si>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</si>
  <si>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</si>
  <si>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</si>
  <si>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</si>
  <si>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</si>
  <si>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</si>
  <si>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</si>
  <si>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</si>
  <si>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</si>
  <si>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</si>
  <si>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</si>
  <si>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</si>
  <si>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</si>
  <si>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</si>
  <si>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</si>
  <si>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</si>
  <si>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</si>
  <si>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</si>
  <si>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</si>
  <si>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</si>
  <si>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</si>
  <si>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</si>
  <si>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</si>
  <si>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</si>
  <si>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</si>
  <si>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</si>
  <si>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</si>
  <si>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</si>
  <si>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</si>
  <si>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</si>
  <si>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</si>
  <si>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</si>
  <si>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</si>
  <si>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</si>
  <si>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</si>
  <si>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</si>
  <si>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</si>
  <si>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</si>
  <si>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</si>
  <si>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</si>
  <si>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</si>
  <si>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</si>
  <si>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</si>
  <si>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</si>
  <si>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</si>
  <si>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</si>
  <si>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</si>
  <si>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</si>
  <si>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</si>
  <si>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</si>
  <si>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</si>
  <si>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</si>
  <si>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</si>
  <si>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</si>
  <si>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</si>
  <si>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</si>
  <si>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</si>
  <si>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</si>
  <si>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</si>
  <si>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</si>
  <si>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</si>
  <si>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</si>
  <si>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</si>
  <si>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</si>
  <si>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</si>
  <si>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</si>
  <si>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</si>
  <si>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</si>
  <si>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</si>
  <si>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</si>
  <si>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</si>
  <si>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</si>
  <si>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</si>
  <si>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</si>
  <si>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</si>
  <si>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</si>
  <si>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</si>
  <si>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</si>
  <si>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</si>
  <si>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</si>
  <si>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</si>
  <si>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</si>
  <si>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</si>
  <si>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</si>
  <si>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</si>
  <si>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</si>
  <si>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</si>
  <si>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</si>
  <si>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</si>
  <si>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</si>
  <si>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</si>
  <si>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</si>
  <si>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</si>
  <si>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</si>
  <si>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</si>
  <si>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</si>
  <si>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</si>
  <si>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</si>
  <si>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</si>
  <si>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</si>
  <si>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</si>
  <si>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</si>
  <si>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</si>
  <si>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</si>
  <si>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</si>
  <si>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</si>
  <si>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</si>
  <si>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</si>
  <si>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</si>
  <si>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</si>
  <si>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</si>
  <si>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</si>
  <si>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</si>
  <si>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</si>
  <si>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</si>
  <si>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</si>
  <si>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</si>
  <si>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</si>
  <si>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</si>
  <si>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</si>
  <si>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</si>
  <si>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</si>
  <si>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</si>
  <si>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</si>
  <si>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</si>
  <si>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</si>
  <si>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</si>
  <si>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</si>
  <si>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</si>
  <si>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</si>
  <si>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</si>
  <si>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</si>
  <si>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</si>
  <si>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</si>
  <si>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</si>
  <si>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</si>
  <si>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</si>
  <si>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</si>
  <si>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</si>
  <si>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</si>
  <si>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</si>
  <si>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</si>
  <si>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</si>
  <si>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</si>
  <si>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</si>
  <si>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</si>
  <si>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</si>
  <si>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</si>
  <si>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</si>
  <si>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</si>
  <si>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</si>
  <si>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</si>
  <si>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</si>
  <si>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</si>
  <si>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</si>
  <si>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</si>
  <si>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</si>
  <si>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</si>
  <si>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</si>
  <si>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</si>
  <si>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</si>
  <si>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</si>
  <si>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</si>
  <si>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</si>
  <si>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</si>
  <si>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</si>
  <si>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</si>
  <si>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</si>
  <si>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</si>
  <si>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</si>
  <si>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</si>
  <si>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</si>
  <si>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</si>
  <si>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</si>
  <si>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</si>
  <si>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</si>
  <si>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</si>
  <si>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</si>
  <si>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</si>
  <si>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</si>
  <si>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</si>
  <si>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</si>
  <si>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</si>
  <si>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</si>
  <si>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</si>
  <si>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</si>
  <si>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</si>
  <si>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</si>
  <si>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</si>
  <si>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</si>
  <si>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</si>
  <si>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</si>
  <si>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</si>
  <si>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</si>
  <si>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</si>
  <si>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</si>
  <si>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</si>
  <si>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</si>
  <si>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</si>
  <si>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</si>
  <si>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</si>
  <si>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</si>
  <si>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</si>
  <si>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</si>
  <si>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</si>
  <si>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</si>
  <si>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</si>
  <si>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</si>
  <si>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</si>
  <si>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</si>
  <si>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</si>
  <si>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</si>
  <si>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</si>
  <si>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</si>
  <si>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</si>
  <si>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</si>
  <si>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</si>
  <si>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</si>
  <si>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</si>
  <si>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</si>
  <si>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</si>
  <si>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</si>
  <si>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</si>
  <si>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</si>
  <si>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</si>
  <si>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</si>
  <si>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</si>
  <si>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</si>
  <si>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</si>
  <si>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</si>
  <si>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</si>
  <si>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</si>
  <si>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</si>
  <si>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</si>
  <si>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</si>
  <si>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</si>
  <si>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</si>
  <si>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</si>
  <si>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</si>
  <si>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</si>
  <si>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</si>
  <si>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</si>
  <si>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</si>
  <si>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</si>
  <si>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</si>
  <si>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</si>
  <si>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</si>
  <si>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</si>
  <si>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</si>
  <si>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</si>
  <si>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</si>
  <si>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</si>
  <si>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</si>
  <si>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</si>
  <si>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</si>
  <si>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</si>
  <si>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</si>
  <si>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</si>
  <si>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</si>
  <si>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</si>
  <si>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</si>
  <si>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</si>
  <si>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</si>
  <si>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</si>
  <si>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</si>
  <si>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</si>
  <si>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</si>
  <si>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</si>
  <si>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</si>
  <si>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</si>
  <si>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</si>
  <si>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</si>
  <si>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</si>
  <si>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</si>
  <si>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</si>
  <si>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</si>
  <si>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</si>
  <si>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</si>
  <si>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</si>
  <si>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</si>
  <si>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</si>
  <si>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</si>
  <si>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</si>
  <si>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</si>
  <si>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</si>
  <si>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</si>
  <si>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</si>
  <si>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</si>
  <si>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</si>
  <si>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</si>
  <si>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</si>
  <si>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</si>
  <si>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</si>
  <si>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</si>
  <si>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</si>
  <si>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</si>
  <si>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</si>
  <si>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</si>
  <si>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</si>
  <si>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</si>
  <si>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</si>
  <si>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</si>
  <si>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</si>
  <si>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</si>
  <si>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</si>
  <si>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</si>
  <si>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</si>
  <si>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</si>
  <si>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</si>
  <si>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</si>
  <si>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</si>
  <si>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</si>
  <si>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</si>
  <si>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</si>
  <si>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</si>
  <si>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</si>
  <si>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</si>
  <si>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</si>
  <si>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</si>
  <si>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</si>
  <si>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</si>
  <si>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</si>
  <si>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</si>
  <si>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</si>
  <si>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</si>
  <si>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</si>
  <si>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</si>
  <si>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</si>
  <si>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</si>
  <si>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</si>
  <si>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</si>
  <si>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</si>
  <si>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</si>
  <si>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</si>
  <si>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</si>
  <si>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</si>
  <si>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</si>
  <si>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</si>
  <si>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</si>
  <si>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</si>
  <si>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</si>
  <si>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</si>
  <si>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</si>
  <si>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</si>
  <si>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</si>
  <si>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</si>
  <si>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</si>
  <si>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</si>
  <si>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</si>
  <si>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</si>
  <si>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</si>
  <si>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</si>
  <si>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</si>
  <si>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</si>
  <si>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</si>
  <si>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</si>
  <si>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</si>
  <si>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</si>
  <si>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</si>
  <si>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</si>
  <si>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</si>
  <si>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</si>
  <si>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</si>
  <si>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</si>
  <si>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</si>
  <si>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</si>
  <si>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</si>
  <si>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</si>
  <si>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</si>
  <si>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</si>
  <si>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</si>
  <si>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</si>
  <si>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</si>
  <si>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</si>
  <si>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</si>
  <si>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</si>
  <si>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</si>
  <si>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</si>
  <si>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</si>
  <si>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</si>
  <si>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</si>
  <si>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</si>
  <si>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</si>
  <si>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</si>
  <si>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</si>
  <si>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</si>
  <si>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</si>
  <si>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</si>
  <si>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</si>
  <si>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</si>
  <si>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</si>
  <si>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</si>
  <si>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</si>
  <si>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</si>
  <si>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</si>
  <si>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</si>
  <si>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</si>
  <si>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</si>
  <si>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</si>
  <si>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</si>
  <si>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</si>
  <si>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</si>
  <si>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</si>
  <si>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</si>
  <si>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</si>
  <si>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</si>
  <si>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</si>
  <si>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</si>
  <si>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</si>
  <si>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</si>
  <si>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</si>
  <si>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</si>
  <si>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</si>
  <si>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</si>
  <si>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</si>
  <si>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</si>
  <si>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</si>
  <si>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</si>
  <si>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</si>
  <si>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</si>
  <si>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</si>
  <si>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</si>
  <si>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</si>
  <si>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</si>
  <si>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</si>
  <si>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</si>
  <si>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</si>
  <si>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</si>
  <si>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</si>
  <si>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</si>
  <si>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</si>
  <si>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</si>
  <si>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</si>
  <si>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</si>
  <si>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</si>
  <si>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</si>
  <si>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</si>
  <si>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</si>
  <si>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</si>
  <si>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</si>
  <si>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</si>
  <si>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</si>
  <si>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</si>
  <si>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</si>
  <si>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</si>
  <si>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</si>
  <si>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</si>
  <si>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</si>
  <si>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</si>
  <si>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</si>
  <si>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</si>
  <si>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</si>
  <si>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</si>
  <si>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</si>
  <si>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</si>
  <si>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</si>
  <si>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</si>
  <si>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</si>
  <si>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</si>
  <si>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</si>
  <si>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</si>
  <si>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</si>
  <si>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</si>
  <si>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</si>
  <si>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</si>
  <si>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</si>
  <si>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</si>
  <si>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</si>
  <si>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</si>
  <si>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</si>
  <si>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</si>
  <si>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</si>
  <si>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</si>
  <si>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</si>
  <si>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</si>
  <si>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</si>
  <si>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</si>
  <si>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</si>
  <si>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</si>
  <si>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</si>
  <si>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</si>
  <si>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</si>
  <si>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</si>
  <si>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</si>
  <si>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</si>
  <si>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</si>
  <si>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</si>
  <si>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</si>
  <si>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</si>
  <si>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</si>
  <si>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</si>
  <si>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</si>
  <si>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</si>
  <si>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</si>
  <si>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</si>
  <si>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</si>
  <si>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</si>
  <si>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</si>
  <si>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</si>
  <si>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</si>
  <si>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</si>
  <si>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</si>
  <si>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</si>
  <si>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</si>
  <si>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</si>
  <si>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</si>
  <si>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</si>
  <si>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</si>
  <si>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</si>
  <si>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</si>
  <si>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</si>
  <si>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</si>
  <si>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</si>
  <si>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</si>
  <si>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</si>
  <si>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</si>
  <si>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</si>
  <si>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</si>
  <si>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</si>
  <si>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</si>
  <si>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</si>
  <si>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</si>
  <si>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</si>
  <si>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</si>
  <si>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</si>
  <si>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</si>
  <si>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</si>
  <si>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</si>
  <si>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</si>
  <si>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</si>
  <si>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</si>
  <si>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</si>
  <si>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</si>
  <si>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</si>
  <si>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</si>
  <si>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</si>
  <si>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</si>
  <si>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</si>
  <si>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</si>
  <si>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</si>
  <si>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</si>
  <si>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</si>
  <si>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</si>
  <si>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</si>
  <si>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</si>
  <si>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</si>
  <si>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</si>
  <si>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</si>
  <si>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</si>
  <si>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</si>
  <si>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</si>
  <si>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</si>
  <si>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</si>
  <si>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</si>
  <si>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</si>
  <si>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</si>
  <si>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</si>
  <si>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</si>
  <si>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</si>
  <si>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</si>
  <si>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</si>
  <si>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</si>
  <si>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</si>
  <si>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</si>
  <si>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</si>
  <si>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</si>
  <si>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</si>
  <si>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</si>
  <si>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</si>
  <si>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</si>
  <si>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</si>
  <si>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</si>
  <si>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</si>
  <si>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</si>
  <si>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</si>
  <si>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</si>
  <si>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</si>
  <si>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</si>
  <si>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</si>
  <si>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</si>
  <si>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</si>
  <si>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</si>
  <si>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</si>
  <si>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</si>
  <si>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</si>
  <si>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</si>
  <si>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</si>
  <si>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</si>
  <si>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</si>
  <si>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</si>
  <si>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</si>
  <si>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</si>
  <si>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</si>
  <si>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</si>
  <si>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</si>
  <si>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</si>
  <si>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</si>
  <si>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</si>
  <si>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</si>
  <si>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</si>
  <si>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</si>
  <si>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</si>
  <si>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</si>
  <si>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</si>
  <si>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</si>
  <si>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</si>
  <si>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</si>
  <si>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</si>
  <si>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</si>
  <si>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</si>
  <si>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</si>
  <si>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</si>
  <si>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</si>
  <si>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</si>
  <si>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</si>
  <si>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</si>
  <si>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</si>
  <si>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</si>
  <si>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</si>
  <si>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</si>
  <si>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</si>
  <si>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</si>
  <si>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</si>
  <si>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</si>
  <si>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</si>
  <si>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</si>
  <si>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</si>
  <si>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</si>
  <si>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</si>
  <si>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</si>
  <si>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</si>
  <si>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</si>
  <si>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</si>
  <si>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</si>
  <si>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</si>
  <si>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</si>
  <si>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</si>
  <si>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</si>
  <si>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</si>
  <si>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</si>
  <si>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</si>
  <si>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</si>
  <si>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</si>
  <si>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</si>
  <si>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</si>
  <si>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</si>
  <si>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</si>
  <si>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</si>
  <si>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</si>
  <si>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</si>
  <si>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</si>
  <si>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</si>
  <si>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</si>
  <si>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</si>
  <si>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</si>
  <si>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</si>
  <si>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</si>
  <si>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</si>
  <si>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</si>
  <si>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</si>
  <si>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</si>
  <si>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</si>
  <si>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</si>
  <si>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</si>
  <si>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</si>
  <si>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</si>
  <si>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</si>
  <si>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</si>
  <si>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</si>
  <si>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</si>
  <si>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</si>
  <si>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</si>
  <si>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</si>
  <si>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</si>
  <si>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</si>
  <si>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</si>
  <si>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</si>
  <si>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</si>
  <si>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</si>
  <si>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</si>
  <si>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</si>
  <si>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</si>
  <si>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</si>
  <si>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</si>
  <si>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</si>
  <si>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</si>
  <si>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</si>
  <si>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</si>
  <si>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</si>
  <si>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</si>
  <si>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</si>
  <si>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</si>
  <si>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</si>
  <si>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</si>
  <si>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</si>
  <si>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</si>
  <si>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</si>
  <si>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</si>
  <si>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</si>
  <si>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</si>
  <si>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</si>
  <si>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</si>
  <si>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</si>
  <si>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</si>
  <si>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</si>
  <si>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</si>
  <si>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</si>
  <si>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</si>
  <si>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</si>
  <si>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</si>
  <si>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</si>
  <si>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</si>
  <si>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</si>
  <si>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</si>
  <si>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</si>
  <si>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</si>
  <si>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</si>
  <si>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</si>
  <si>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</si>
  <si>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</si>
  <si>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</si>
  <si>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</si>
  <si>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</si>
  <si>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</si>
  <si>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</si>
  <si>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</si>
  <si>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</si>
  <si>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</si>
  <si>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</si>
  <si>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</si>
  <si>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</si>
  <si>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</si>
  <si>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</si>
  <si>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</si>
  <si>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</si>
  <si>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</si>
  <si>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</si>
  <si>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</si>
  <si>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</si>
  <si>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</si>
  <si>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</si>
  <si>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</si>
  <si>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</si>
  <si>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</si>
  <si>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</si>
  <si>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</si>
  <si>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</si>
  <si>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</si>
  <si>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</si>
  <si>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</si>
  <si>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</si>
  <si>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</si>
  <si>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</si>
  <si>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</si>
  <si>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</si>
  <si>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</si>
  <si>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</si>
  <si>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</si>
  <si>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</si>
  <si>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</si>
  <si>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</si>
  <si>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</si>
  <si>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</si>
  <si>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</si>
  <si>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</si>
  <si>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</si>
  <si>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</si>
  <si>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</si>
  <si>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</si>
  <si>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</si>
  <si>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</si>
  <si>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</si>
  <si>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</si>
  <si>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</si>
  <si>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</si>
  <si>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</si>
  <si>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</si>
  <si>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</si>
  <si>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</si>
  <si>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</si>
  <si>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</si>
  <si>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</si>
  <si>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</si>
  <si>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</si>
  <si>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</si>
  <si>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</si>
  <si>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</si>
  <si>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</si>
  <si>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</si>
  <si>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</si>
  <si>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</si>
  <si>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</si>
  <si>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</si>
  <si>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</si>
  <si>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</si>
  <si>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</si>
  <si>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</si>
  <si>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</si>
  <si>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</si>
  <si>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</si>
  <si>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</si>
  <si>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</si>
  <si>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</si>
  <si>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</si>
  <si>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</si>
  <si>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</si>
  <si>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</si>
  <si>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</si>
  <si>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</si>
  <si>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</si>
  <si>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</si>
  <si>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</si>
  <si>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</si>
  <si>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</si>
  <si>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</si>
  <si>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</si>
  <si>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</si>
  <si>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</si>
  <si>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</si>
  <si>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</si>
  <si>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</si>
  <si>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</si>
  <si>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</si>
  <si>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</si>
  <si>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</si>
  <si>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</si>
  <si>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</si>
  <si>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</si>
  <si>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</si>
  <si>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</si>
  <si>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</si>
  <si>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</si>
  <si>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</si>
  <si>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</si>
  <si>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</si>
  <si>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</si>
  <si>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</si>
  <si>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</si>
  <si>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</si>
  <si>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</si>
  <si>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</si>
  <si>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</si>
  <si>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</si>
  <si>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</si>
  <si>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</si>
  <si>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</si>
  <si>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</si>
  <si>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</si>
  <si>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</si>
  <si>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</si>
  <si>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</si>
  <si>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</si>
  <si>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</si>
  <si>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</si>
  <si>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</si>
  <si>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</si>
  <si>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</si>
  <si>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</si>
  <si>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</si>
  <si>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</si>
  <si>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</si>
  <si>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</si>
  <si>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</si>
  <si>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</si>
  <si>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</si>
  <si>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</si>
  <si>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</si>
  <si>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</si>
  <si>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</si>
  <si>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</si>
  <si>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</si>
  <si>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</si>
  <si>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</si>
  <si>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</si>
  <si>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</si>
  <si>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</si>
  <si>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</si>
  <si>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</si>
  <si>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</si>
  <si>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</si>
  <si>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</si>
  <si>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</si>
  <si>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</si>
  <si>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</si>
  <si>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</si>
  <si>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</si>
  <si>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</si>
  <si>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</si>
  <si>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</si>
  <si>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</si>
  <si>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</si>
  <si>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</si>
  <si>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</si>
  <si>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</si>
  <si>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</si>
  <si>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</si>
  <si>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</si>
  <si>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</si>
  <si>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</si>
  <si>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</si>
  <si>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</si>
  <si>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</si>
  <si>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</si>
  <si>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</si>
  <si>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</si>
  <si>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</si>
  <si>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</si>
  <si>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</si>
  <si>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</si>
  <si>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</si>
  <si>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</si>
  <si>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</si>
  <si>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</si>
  <si>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</si>
  <si>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</si>
  <si>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</si>
  <si>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</si>
  <si>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</si>
  <si>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</si>
  <si>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</si>
  <si>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</si>
  <si>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</si>
  <si>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</si>
  <si>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</si>
  <si>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</si>
  <si>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</si>
  <si>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</si>
  <si>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</si>
  <si>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</si>
  <si>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</si>
  <si>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</si>
  <si>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</si>
  <si>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</si>
  <si>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</si>
  <si>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</si>
  <si>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</si>
  <si>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</si>
  <si>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</si>
  <si>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</si>
  <si>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</si>
  <si>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</si>
  <si>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</si>
  <si>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</si>
  <si>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</si>
  <si>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</si>
  <si>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</si>
  <si>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</si>
  <si>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</si>
  <si>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</si>
  <si>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</si>
  <si>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</si>
  <si>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</si>
  <si>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</si>
  <si>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</si>
  <si>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</si>
  <si>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</si>
  <si>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</si>
  <si>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</si>
  <si>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</si>
  <si>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</si>
  <si>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</si>
  <si>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</si>
  <si>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</si>
  <si>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</si>
  <si>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</si>
  <si>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</si>
  <si>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</si>
  <si>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</si>
  <si>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</si>
  <si>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</si>
  <si>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</si>
  <si>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</si>
  <si>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</si>
  <si>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</si>
  <si>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</si>
  <si>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</si>
  <si>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</si>
  <si>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</si>
  <si>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</si>
  <si>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</si>
  <si>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</si>
  <si>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</si>
  <si>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</si>
  <si>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</si>
  <si>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</si>
  <si>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</si>
  <si>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</si>
  <si>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</si>
  <si>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</si>
  <si>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</si>
  <si>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</si>
  <si>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</si>
  <si>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</si>
  <si>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</si>
  <si>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</si>
  <si>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</si>
  <si>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</si>
  <si>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</si>
  <si>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</si>
  <si>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</si>
  <si>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</si>
  <si>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</si>
  <si>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</si>
  <si>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</si>
  <si>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</si>
  <si>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</si>
  <si>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</si>
  <si>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</si>
  <si>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</si>
  <si>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</si>
  <si>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</si>
  <si>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</si>
  <si>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</si>
  <si>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</si>
  <si>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</si>
  <si>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</si>
  <si>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</si>
  <si>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</si>
  <si>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</si>
  <si>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</si>
  <si>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</si>
  <si>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</si>
  <si>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</si>
  <si>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</si>
  <si>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</si>
  <si>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</si>
  <si>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</si>
  <si>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</si>
  <si>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</si>
  <si>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</si>
  <si>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</si>
  <si>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</si>
  <si>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</si>
  <si>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</si>
  <si>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</si>
  <si>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</si>
  <si>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</si>
  <si>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</si>
  <si>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</si>
  <si>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</si>
  <si>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</si>
  <si>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</si>
  <si>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</si>
  <si>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</si>
  <si>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</si>
  <si>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</si>
  <si>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</si>
  <si>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</si>
  <si>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</si>
  <si>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</si>
  <si>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</si>
  <si>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</si>
  <si>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</si>
  <si>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</si>
  <si>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</si>
  <si>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</si>
  <si>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</si>
  <si>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</si>
  <si>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</si>
  <si>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</si>
  <si>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</si>
  <si>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</si>
  <si>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</si>
  <si>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</si>
  <si>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</si>
  <si>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</si>
  <si>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</si>
  <si>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</si>
  <si>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</si>
  <si>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</si>
  <si>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</si>
  <si>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</si>
  <si>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</si>
  <si>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</si>
  <si>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</si>
  <si>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</si>
  <si>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</si>
  <si>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</si>
  <si>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</si>
  <si>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</si>
  <si>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</si>
  <si>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</si>
  <si>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</si>
  <si>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</si>
  <si>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</si>
  <si>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</si>
  <si>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</si>
  <si>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</si>
  <si>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</si>
  <si>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</si>
  <si>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</si>
  <si>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</si>
  <si>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</si>
  <si>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</si>
  <si>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</si>
  <si>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</si>
  <si>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</si>
  <si>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</si>
  <si>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</si>
  <si>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</si>
  <si>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</si>
  <si>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</si>
  <si>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</si>
  <si>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</si>
  <si>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</si>
  <si>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</si>
  <si>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</si>
  <si>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</si>
  <si>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</si>
  <si>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</si>
  <si>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</si>
  <si>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</si>
  <si>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</si>
  <si>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</si>
  <si>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</si>
  <si>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</si>
  <si>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</si>
  <si>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</si>
  <si>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</si>
  <si>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</si>
  <si>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</si>
  <si>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</si>
  <si>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</si>
  <si>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</si>
  <si>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</si>
  <si>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</si>
  <si>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</si>
  <si>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</si>
  <si>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</si>
  <si>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</si>
  <si>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</si>
  <si>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</si>
  <si>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</si>
  <si>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</si>
  <si>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</si>
  <si>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</si>
  <si>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</si>
  <si>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</si>
  <si>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</si>
  <si>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</si>
  <si>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</si>
  <si>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</si>
  <si>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</si>
  <si>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</si>
  <si>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</si>
  <si>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</si>
  <si>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</si>
  <si>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</si>
  <si>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</si>
  <si>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</si>
  <si>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</si>
  <si>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</si>
  <si>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</si>
  <si>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</si>
  <si>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</si>
  <si>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</si>
  <si>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</si>
  <si>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</si>
  <si>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</si>
  <si>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</si>
  <si>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</si>
  <si>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</si>
  <si>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</si>
  <si>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</si>
  <si>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</si>
  <si>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</si>
  <si>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</si>
  <si>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</si>
  <si>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</si>
  <si>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</si>
  <si>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</si>
  <si>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</si>
  <si>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</si>
  <si>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</si>
  <si>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</si>
  <si>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</si>
  <si>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</si>
  <si>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</si>
  <si>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</si>
  <si>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</si>
  <si>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</si>
  <si>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</si>
  <si>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</si>
  <si>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</si>
  <si>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</si>
  <si>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</si>
  <si>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</si>
  <si>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</si>
  <si>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</si>
  <si>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</si>
  <si>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</si>
  <si>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</si>
  <si>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</si>
  <si>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</si>
  <si>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</si>
  <si>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</si>
  <si>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</si>
  <si>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</si>
  <si>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</si>
  <si>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</si>
  <si>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</si>
  <si>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</si>
  <si>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</si>
  <si>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</si>
  <si>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</si>
  <si>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</si>
  <si>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</si>
  <si>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</si>
  <si>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</si>
  <si>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</si>
  <si>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</si>
  <si>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</si>
  <si>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</si>
  <si>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</si>
  <si>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</si>
  <si>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</si>
  <si>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</si>
  <si>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</si>
  <si>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</si>
  <si>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</si>
  <si>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</si>
  <si>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</si>
  <si>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</si>
  <si>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</si>
  <si>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</si>
  <si>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</si>
  <si>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</si>
  <si>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</si>
  <si>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</si>
  <si>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</si>
  <si>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</si>
  <si>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</si>
  <si>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</si>
  <si>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</si>
  <si>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</si>
  <si>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</si>
  <si>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</si>
  <si>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</si>
  <si>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</si>
  <si>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</si>
  <si>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</si>
  <si>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</si>
  <si>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</si>
  <si>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</si>
  <si>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</si>
  <si>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</si>
  <si>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</si>
  <si>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</si>
  <si>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</si>
  <si>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</si>
  <si>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</si>
  <si>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</si>
  <si>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</si>
  <si>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</si>
  <si>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</si>
  <si>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</si>
  <si>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</si>
  <si>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</si>
  <si>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</si>
  <si>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</si>
  <si>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</si>
  <si>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</si>
  <si>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</si>
  <si>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</si>
  <si>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</si>
  <si>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</si>
  <si>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</si>
  <si>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</si>
  <si>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</si>
  <si>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</si>
  <si>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</si>
  <si>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</si>
  <si>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</si>
  <si>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</si>
  <si>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</si>
  <si>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</si>
  <si>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</si>
  <si>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</si>
  <si>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</si>
  <si>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</si>
  <si>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</si>
  <si>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</si>
  <si>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</si>
  <si>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</si>
  <si>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</si>
  <si>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</si>
  <si>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</si>
  <si>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</si>
  <si>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</si>
  <si>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</si>
  <si>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</si>
  <si>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</si>
  <si>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</si>
  <si>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</si>
  <si>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</si>
  <si>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</si>
  <si>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</si>
  <si>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</si>
  <si>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</si>
  <si>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</si>
  <si>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</si>
  <si>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</si>
  <si>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</si>
  <si>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</si>
  <si>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</si>
  <si>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</si>
  <si>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</si>
  <si>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</si>
  <si>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</si>
  <si>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</si>
  <si>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</si>
  <si>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</si>
  <si>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</si>
  <si>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</si>
  <si>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</si>
  <si>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</si>
  <si>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</si>
  <si>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</si>
  <si>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</si>
  <si>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</si>
  <si>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</si>
  <si>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</si>
  <si>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</si>
  <si>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</si>
  <si>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</si>
  <si>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</si>
  <si>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</si>
  <si>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</si>
  <si>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</si>
  <si>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</si>
  <si>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</si>
  <si>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</si>
  <si>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</si>
  <si>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</si>
  <si>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</si>
  <si>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</si>
  <si>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</si>
  <si>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</si>
  <si>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</si>
  <si>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</si>
  <si>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</si>
  <si>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</si>
  <si>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</si>
  <si>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</si>
  <si>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</si>
  <si>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</si>
  <si>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</si>
  <si>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</si>
  <si>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</si>
  <si>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</si>
  <si>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</si>
  <si>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</si>
  <si>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</si>
  <si>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</si>
  <si>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</si>
  <si>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</si>
  <si>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</si>
  <si>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</si>
  <si>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</si>
  <si>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</si>
  <si>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</si>
  <si>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</si>
  <si>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</si>
  <si>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</si>
  <si>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</si>
  <si>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</si>
  <si>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</si>
  <si>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</si>
  <si>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</si>
  <si>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</si>
  <si>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</si>
  <si>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</si>
  <si>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</si>
  <si>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</si>
  <si>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</si>
  <si>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</si>
  <si>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</si>
  <si>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</si>
  <si>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</si>
  <si>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</si>
  <si>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</si>
  <si>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</si>
  <si>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</si>
  <si>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</si>
  <si>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</si>
  <si>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</si>
  <si>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</si>
  <si>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</si>
  <si>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</si>
  <si>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</si>
  <si>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</si>
  <si>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</si>
  <si>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</si>
  <si>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</si>
  <si>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</si>
  <si>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</si>
  <si>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</si>
  <si>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</si>
  <si>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</si>
  <si>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</si>
  <si>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</si>
  <si>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</si>
  <si>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</si>
  <si>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</si>
  <si>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</si>
  <si>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</si>
  <si>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</si>
  <si>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</si>
  <si>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</si>
  <si>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</si>
  <si>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</si>
  <si>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</si>
  <si>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</si>
  <si>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</si>
  <si>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</si>
  <si>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</si>
  <si>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</si>
  <si>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</si>
  <si>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</si>
  <si>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</si>
  <si>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</si>
  <si>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</si>
  <si>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</si>
  <si>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</si>
  <si>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</si>
  <si>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</si>
  <si>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</si>
  <si>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</si>
  <si>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</si>
  <si>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</si>
  <si>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</si>
  <si>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</si>
  <si>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</si>
  <si>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</si>
  <si>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</si>
  <si>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</si>
  <si>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</si>
  <si>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</si>
  <si>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</si>
  <si>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</si>
  <si>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</si>
  <si>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</si>
  <si>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</si>
  <si>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</si>
  <si>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</si>
  <si>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</si>
  <si>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</si>
  <si>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</si>
  <si>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</si>
  <si>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</si>
  <si>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</si>
  <si>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</si>
  <si>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</si>
  <si>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</si>
  <si>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</si>
  <si>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</si>
  <si>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</si>
  <si>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</si>
  <si>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</si>
  <si>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</si>
  <si>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</si>
  <si>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</si>
  <si>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</si>
  <si>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</si>
  <si>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</si>
  <si>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</si>
  <si>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</si>
  <si>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</si>
  <si>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</si>
  <si>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</si>
  <si>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</si>
  <si>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</si>
  <si>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</si>
  <si>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</si>
  <si>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</si>
  <si>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</si>
  <si>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</si>
  <si>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</si>
  <si>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</si>
  <si>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</si>
  <si>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</si>
  <si>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</si>
  <si>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</si>
  <si>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</si>
  <si>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</si>
  <si>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</si>
  <si>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</si>
  <si>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</si>
  <si>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</si>
  <si>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</si>
  <si>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</si>
  <si>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</si>
  <si>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</si>
  <si>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</si>
  <si>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</si>
  <si>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</si>
  <si>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</si>
  <si>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</si>
  <si>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</si>
  <si>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</si>
  <si>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</si>
  <si>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</si>
  <si>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</si>
  <si>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</si>
  <si>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</si>
  <si>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</si>
  <si>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</si>
  <si>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</si>
  <si>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</si>
  <si>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</si>
  <si>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</si>
  <si>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</si>
  <si>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</si>
  <si>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</si>
  <si>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</si>
  <si>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</si>
  <si>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</si>
  <si>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</si>
  <si>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</si>
  <si>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</si>
  <si>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</si>
  <si>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</si>
  <si>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</si>
  <si>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</si>
  <si>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</si>
  <si>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</si>
  <si>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</si>
  <si>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</si>
  <si>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</si>
  <si>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</si>
  <si>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</si>
  <si>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</si>
  <si>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</si>
  <si>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</si>
  <si>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</si>
  <si>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</si>
  <si>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</si>
  <si>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</si>
  <si>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</si>
  <si>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</si>
  <si>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</si>
  <si>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</si>
  <si>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</si>
  <si>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</si>
  <si>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</si>
  <si>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</si>
  <si>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</si>
  <si>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</si>
  <si>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</si>
  <si>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</si>
  <si>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</si>
  <si>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</si>
  <si>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</si>
  <si>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</si>
  <si>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</si>
  <si>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</si>
  <si>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</si>
  <si>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</si>
  <si>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</si>
  <si>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</si>
  <si>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</si>
  <si>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</si>
  <si>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</si>
  <si>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</si>
  <si>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</si>
  <si>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</si>
  <si>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</si>
  <si>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</si>
  <si>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</si>
  <si>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</si>
  <si>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</si>
  <si>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</si>
  <si>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</si>
  <si>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</si>
  <si>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</si>
  <si>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</si>
  <si>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</si>
  <si>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</si>
  <si>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</si>
  <si>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</si>
  <si>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</si>
  <si>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</si>
  <si>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</si>
  <si>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</si>
  <si>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</si>
  <si>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</si>
  <si>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</si>
  <si>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</si>
  <si>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</si>
  <si>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</si>
  <si>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</si>
  <si>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</si>
  <si>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</si>
  <si>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</si>
  <si>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</si>
  <si>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</si>
  <si>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</si>
  <si>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</si>
  <si>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</si>
  <si>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</si>
  <si>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</si>
  <si>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</si>
  <si>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</si>
  <si>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</si>
  <si>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</si>
  <si>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</si>
  <si>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</si>
  <si>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</si>
  <si>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</si>
  <si>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</si>
  <si>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</si>
  <si>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</si>
  <si>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</si>
  <si>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</si>
  <si>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</si>
  <si>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</si>
  <si>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</si>
  <si>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</si>
  <si>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</si>
  <si>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</si>
  <si>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</si>
  <si>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</si>
  <si>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</si>
  <si>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</si>
  <si>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</si>
  <si>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</si>
  <si>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</si>
  <si>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</si>
  <si>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</si>
  <si>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</si>
  <si>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</si>
  <si>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</si>
  <si>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</si>
  <si>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</si>
  <si>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</si>
  <si>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</si>
  <si>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</si>
  <si>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</si>
  <si>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</si>
  <si>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</si>
  <si>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</si>
  <si>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</si>
  <si>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</si>
  <si>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</si>
  <si>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</si>
  <si>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</si>
  <si>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</si>
  <si>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</si>
  <si>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</si>
  <si>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</si>
  <si>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</si>
  <si>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</si>
  <si>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</si>
  <si>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</si>
  <si>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</si>
  <si>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</si>
  <si>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</si>
  <si>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</si>
  <si>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</si>
  <si>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</si>
  <si>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</si>
  <si>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</si>
  <si>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</si>
  <si>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</si>
  <si>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</si>
  <si>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</si>
  <si>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</si>
  <si>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</si>
  <si>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</si>
  <si>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</si>
  <si>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</si>
  <si>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</si>
  <si>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</si>
  <si>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</si>
  <si>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</si>
  <si>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</si>
  <si>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</si>
  <si>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</si>
  <si>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</si>
  <si>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</si>
  <si>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</si>
  <si>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</si>
  <si>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</si>
  <si>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</si>
  <si>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</si>
  <si>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</si>
  <si>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</si>
  <si>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</si>
  <si>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</si>
  <si>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</si>
  <si>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</si>
  <si>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</si>
  <si>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</si>
  <si>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</si>
  <si>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</si>
  <si>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</si>
  <si>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</si>
  <si>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</si>
  <si>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</si>
  <si>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</si>
  <si>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</si>
  <si>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</si>
  <si>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</si>
  <si>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</si>
  <si>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</si>
  <si>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</si>
  <si>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</si>
  <si>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</si>
  <si>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</si>
  <si>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</si>
  <si>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</si>
  <si>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</si>
  <si>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</si>
  <si>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</si>
  <si>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</si>
  <si>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</si>
  <si>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</si>
  <si>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</si>
  <si>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</si>
  <si>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</si>
  <si>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</si>
  <si>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</si>
  <si>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</si>
  <si>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</si>
  <si>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</si>
  <si>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</si>
  <si>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</si>
  <si>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</si>
  <si>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</si>
  <si>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</si>
  <si>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</si>
  <si>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</si>
  <si>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</si>
  <si>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</si>
  <si>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</si>
  <si>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</si>
  <si>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</si>
  <si>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</si>
  <si>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</si>
  <si>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</si>
  <si>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</si>
  <si>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</si>
  <si>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</si>
  <si>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</si>
  <si>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</si>
  <si>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</si>
  <si>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</si>
  <si>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</si>
  <si>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</si>
  <si>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</si>
  <si>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</si>
  <si>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</si>
  <si>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</si>
  <si>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</si>
  <si>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</si>
  <si>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</si>
  <si>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</si>
  <si>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</si>
  <si>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</si>
  <si>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</si>
  <si>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</si>
  <si>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</si>
  <si>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</si>
  <si>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</si>
  <si>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</si>
  <si>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</si>
  <si>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</si>
  <si>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</si>
  <si>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</si>
  <si>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</si>
  <si>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</si>
  <si>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</si>
  <si>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</si>
  <si>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</si>
  <si>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</si>
  <si>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</si>
  <si>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</si>
  <si>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</si>
  <si>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</si>
  <si>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</si>
  <si>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</si>
  <si>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</si>
  <si>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</si>
  <si>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</si>
  <si>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</si>
  <si>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</si>
  <si>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</si>
  <si>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</si>
  <si>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</si>
  <si>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</si>
  <si>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</si>
  <si>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</si>
  <si>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</si>
  <si>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</si>
  <si>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</si>
  <si>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</si>
  <si>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</si>
  <si>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</si>
  <si>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</si>
  <si>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</si>
  <si>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</si>
  <si>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</si>
  <si>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</si>
  <si>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</si>
  <si>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</si>
  <si>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</si>
  <si>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</si>
  <si>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</si>
  <si>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</si>
  <si>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</si>
  <si>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</si>
  <si>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</si>
  <si>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</si>
  <si>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</si>
  <si>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</si>
  <si>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</si>
  <si>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</si>
  <si>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</si>
  <si>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</si>
  <si>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</si>
  <si>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</si>
  <si>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</si>
  <si>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</si>
  <si>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</si>
  <si>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</si>
  <si>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</si>
  <si>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</si>
  <si>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</si>
  <si>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</si>
  <si>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</si>
  <si>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</si>
  <si>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</si>
  <si>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</si>
  <si>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</si>
  <si>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</si>
  <si>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</si>
  <si>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</si>
  <si>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</si>
  <si>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</si>
  <si>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</si>
  <si>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</si>
  <si>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</si>
  <si>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</si>
  <si>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</si>
  <si>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</si>
  <si>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</si>
  <si>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</si>
  <si>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</si>
  <si>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</si>
  <si>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</si>
  <si>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</si>
  <si>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</si>
  <si>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</si>
  <si>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</si>
  <si>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</si>
  <si>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</si>
  <si>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</si>
  <si>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</si>
  <si>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</si>
  <si>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</si>
  <si>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</si>
  <si>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</si>
  <si>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</si>
  <si>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</si>
  <si>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</si>
  <si>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</si>
  <si>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</si>
  <si>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</si>
  <si>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</si>
  <si>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</si>
  <si>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</si>
  <si>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</si>
  <si>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</si>
  <si>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</si>
  <si>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</si>
  <si>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</si>
  <si>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</si>
  <si>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</si>
  <si>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</si>
  <si>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</si>
  <si>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</si>
  <si>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</si>
  <si>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</si>
  <si>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</si>
  <si>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</si>
  <si>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</si>
  <si>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</si>
  <si>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</si>
  <si>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</si>
  <si>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</si>
  <si>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</si>
  <si>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</si>
  <si>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</si>
  <si>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</si>
  <si>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</si>
  <si>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</si>
  <si>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</si>
  <si>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</si>
  <si>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</si>
  <si>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</si>
  <si>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</si>
  <si>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</si>
  <si>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</si>
  <si>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</si>
  <si>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</si>
  <si>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</si>
  <si>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</si>
  <si>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</si>
  <si>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</si>
  <si>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</si>
  <si>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</si>
  <si>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</si>
  <si>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</si>
  <si>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</si>
  <si>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</si>
  <si>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</si>
  <si>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</si>
  <si>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</si>
  <si>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</si>
  <si>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</si>
  <si>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</si>
  <si>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</si>
  <si>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</si>
  <si>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</si>
  <si>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</si>
  <si>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</si>
  <si>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</si>
  <si>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</si>
  <si>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</si>
  <si>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</si>
  <si>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</si>
  <si>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</si>
  <si>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</si>
  <si>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</si>
  <si>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</si>
  <si>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</si>
  <si>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</si>
  <si>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</si>
  <si>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</si>
  <si>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</si>
  <si>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</si>
  <si>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</si>
  <si>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</si>
  <si>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</si>
  <si>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</si>
  <si>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</si>
  <si>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</si>
  <si>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</si>
  <si>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</si>
  <si>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</si>
  <si>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</si>
  <si>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</si>
  <si>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</si>
  <si>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</si>
  <si>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</si>
  <si>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</si>
  <si>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</si>
  <si>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</si>
  <si>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</si>
  <si>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</si>
  <si>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</si>
  <si>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</si>
  <si>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</si>
  <si>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</si>
  <si>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</si>
  <si>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</si>
  <si>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</si>
  <si>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</si>
  <si>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</si>
  <si>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</si>
  <si>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</si>
  <si>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</si>
  <si>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</si>
  <si>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</si>
  <si>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</si>
  <si>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</si>
  <si>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</si>
  <si>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</si>
  <si>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</si>
  <si>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</si>
  <si>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</si>
  <si>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</si>
  <si>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</si>
  <si>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</si>
  <si>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</si>
  <si>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</si>
  <si>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</si>
  <si>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</si>
  <si>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</si>
  <si>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</si>
  <si>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</si>
  <si>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</si>
  <si>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</si>
  <si>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</si>
  <si>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</si>
  <si>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</si>
  <si>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</si>
  <si>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</si>
  <si>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</si>
  <si>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</si>
  <si>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</si>
  <si>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</si>
  <si>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</si>
  <si>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</si>
  <si>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</si>
  <si>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</si>
  <si>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</si>
  <si>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</si>
  <si>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</si>
  <si>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</si>
  <si>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</si>
  <si>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</si>
  <si>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</si>
  <si>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</si>
  <si>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</si>
  <si>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</si>
  <si>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</si>
  <si>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</si>
  <si>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</si>
  <si>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</si>
  <si>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</si>
  <si>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</si>
  <si>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</si>
  <si>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</si>
  <si>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</si>
  <si>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</si>
  <si>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</si>
  <si>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</si>
  <si>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</si>
  <si>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</si>
  <si>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</si>
  <si>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</si>
  <si>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</si>
  <si>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</si>
  <si>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</si>
  <si>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</si>
  <si>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</si>
  <si>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</si>
  <si>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</si>
  <si>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</si>
  <si>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</si>
  <si>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</si>
  <si>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</si>
  <si>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</si>
  <si>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</si>
  <si>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</si>
  <si>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</si>
  <si>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</si>
  <si>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</si>
  <si>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</si>
  <si>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</si>
  <si>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</si>
  <si>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</si>
  <si>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</si>
  <si>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</si>
  <si>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</si>
  <si>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</si>
  <si>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</si>
  <si>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</si>
  <si>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</si>
  <si>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</si>
  <si>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</si>
  <si>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</si>
  <si>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</si>
  <si>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</si>
  <si>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</si>
  <si>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</si>
  <si>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</si>
  <si>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</si>
  <si>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</si>
  <si>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</si>
  <si>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</si>
  <si>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</si>
  <si>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</si>
  <si>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</si>
  <si>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</si>
  <si>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</si>
  <si>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</si>
  <si>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</si>
  <si>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</si>
  <si>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</si>
  <si>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</si>
  <si>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</si>
  <si>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</si>
  <si>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</si>
  <si>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</si>
  <si>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</si>
  <si>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</si>
  <si>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</si>
  <si>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</si>
  <si>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</si>
  <si>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</si>
  <si>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</si>
  <si>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</si>
  <si>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</si>
  <si>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</si>
  <si>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</si>
  <si>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</si>
  <si>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</si>
  <si>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</si>
  <si>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</si>
  <si>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</si>
  <si>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</si>
  <si>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</si>
  <si>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</si>
  <si>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</si>
  <si>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</si>
  <si>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</si>
  <si>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</si>
  <si>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</si>
  <si>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</si>
  <si>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</si>
  <si>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</si>
  <si>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</si>
  <si>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</si>
  <si>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</si>
  <si>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</si>
  <si>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</si>
  <si>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</si>
  <si>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</si>
  <si>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</si>
  <si>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</si>
  <si>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</si>
  <si>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</si>
  <si>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</si>
  <si>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</si>
  <si>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</si>
  <si>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</si>
  <si>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</si>
  <si>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</si>
  <si>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</si>
  <si>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</si>
  <si>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</si>
  <si>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</si>
  <si>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</si>
  <si>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</si>
  <si>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</si>
  <si>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</si>
  <si>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</si>
  <si>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</si>
  <si>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</si>
  <si>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</si>
  <si>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</si>
  <si>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</si>
  <si>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</si>
  <si>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</si>
  <si>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</si>
  <si>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</si>
  <si>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</si>
  <si>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</si>
  <si>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</si>
  <si>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</si>
  <si>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</si>
  <si>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</si>
  <si>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</si>
  <si>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</si>
  <si>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</si>
  <si>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</si>
  <si>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</si>
  <si>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</si>
  <si>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</si>
  <si>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</si>
  <si>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</si>
  <si>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</si>
  <si>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</si>
  <si>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</si>
  <si>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</si>
  <si>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</si>
  <si>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</si>
  <si>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</si>
  <si>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</si>
  <si>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</si>
  <si>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</si>
  <si>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</si>
  <si>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</si>
  <si>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</si>
  <si>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</si>
  <si>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</si>
  <si>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</si>
  <si>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</si>
  <si>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</si>
  <si>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</si>
  <si>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</si>
  <si>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</si>
  <si>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</si>
  <si>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</si>
  <si>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</si>
  <si>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</si>
  <si>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</si>
  <si>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</si>
  <si>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</si>
  <si>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</si>
  <si>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</si>
  <si>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</si>
  <si>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</si>
  <si>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</si>
  <si>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</si>
  <si>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</si>
  <si>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</si>
  <si>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</si>
  <si>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</si>
  <si>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</si>
  <si>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</si>
  <si>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</si>
  <si>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</si>
  <si>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</si>
  <si>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</si>
  <si>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</si>
  <si>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</si>
  <si>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</si>
  <si>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</si>
  <si>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</si>
  <si>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</si>
  <si>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</si>
  <si>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</si>
  <si>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</si>
  <si>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</si>
  <si>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</si>
  <si>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</si>
  <si>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</si>
  <si>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</si>
  <si>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</si>
  <si>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</si>
  <si>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</si>
  <si>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</si>
  <si>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</si>
  <si>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</si>
  <si>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</si>
  <si>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</si>
  <si>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</si>
  <si>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</si>
  <si>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</si>
  <si>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</si>
  <si>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</si>
  <si>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</si>
  <si>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</si>
  <si>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</si>
  <si>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</si>
  <si>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</si>
  <si>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</si>
  <si>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</si>
  <si>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</si>
  <si>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</si>
  <si>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</si>
  <si>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</si>
  <si>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</si>
  <si>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</si>
  <si>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</si>
  <si>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</si>
  <si>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</si>
  <si>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</si>
  <si>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</si>
  <si>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</si>
  <si>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</si>
  <si>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</si>
  <si>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</si>
  <si>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</si>
  <si>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</si>
  <si>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</si>
  <si>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</si>
  <si>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</si>
  <si>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</si>
  <si>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</si>
  <si>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</si>
  <si>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</si>
  <si>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</si>
  <si>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</si>
  <si>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</si>
  <si>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</si>
  <si>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</si>
  <si>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</si>
  <si>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</si>
  <si>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</si>
  <si>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</si>
  <si>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</si>
  <si>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</si>
  <si>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</si>
  <si>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</si>
  <si>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</si>
  <si>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</si>
  <si>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</si>
  <si>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</si>
  <si>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</si>
  <si>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</si>
  <si>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</si>
  <si>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</si>
  <si>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</si>
  <si>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</si>
  <si>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</si>
  <si>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</si>
  <si>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</si>
  <si>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</si>
  <si>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</si>
  <si>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</si>
  <si>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</si>
  <si>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</si>
  <si>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</si>
  <si>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</si>
  <si>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</si>
  <si>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</si>
  <si>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</si>
  <si>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</si>
  <si>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</si>
  <si>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</si>
  <si>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</si>
  <si>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</si>
  <si>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</si>
  <si>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</si>
  <si>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</si>
  <si>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</si>
  <si>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</si>
  <si>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</si>
  <si>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</si>
  <si>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</si>
  <si>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</si>
  <si>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</si>
  <si>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</si>
  <si>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</si>
  <si>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</si>
  <si>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</si>
  <si>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</si>
  <si>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</si>
  <si>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</si>
  <si>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</si>
  <si>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</si>
  <si>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</si>
  <si>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</si>
  <si>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</si>
  <si>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</si>
  <si>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</si>
  <si>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</si>
  <si>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</si>
  <si>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</si>
  <si>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</si>
  <si>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</si>
  <si>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</si>
  <si>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</si>
  <si>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</si>
  <si>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</si>
  <si>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</si>
  <si>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</si>
  <si>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</si>
  <si>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</si>
  <si>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</si>
  <si>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</si>
  <si>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</si>
  <si>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</si>
  <si>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</si>
  <si>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</si>
  <si>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</si>
  <si>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</si>
  <si>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</si>
  <si>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</si>
  <si>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</si>
  <si>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</si>
  <si>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</si>
  <si>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</si>
  <si>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</si>
  <si>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</si>
  <si>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</si>
  <si>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</si>
  <si>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</si>
  <si>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</si>
  <si>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</si>
  <si>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</si>
  <si>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</si>
  <si>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</si>
  <si>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</si>
  <si>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</si>
  <si>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</si>
  <si>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</si>
  <si>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</si>
  <si>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</si>
  <si>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</si>
  <si>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</si>
  <si>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</si>
  <si>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</si>
  <si>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</si>
  <si>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</si>
  <si>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</si>
  <si>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</si>
  <si>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</si>
  <si>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</si>
  <si>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</si>
  <si>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</si>
  <si>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</si>
  <si>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</si>
  <si>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</si>
  <si>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</si>
  <si>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</si>
  <si>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</si>
  <si>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</si>
  <si>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</si>
  <si>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</si>
  <si>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</si>
  <si>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</si>
  <si>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</si>
  <si>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</si>
  <si>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</si>
  <si>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</si>
  <si>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</si>
  <si>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</si>
  <si>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</si>
  <si>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</si>
  <si>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</si>
  <si>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</si>
  <si>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</si>
  <si>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</si>
  <si>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</si>
  <si>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</si>
  <si>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</si>
  <si>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</si>
  <si>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</si>
  <si>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</si>
  <si>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</si>
  <si>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</si>
  <si>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</si>
  <si>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</si>
  <si>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</si>
  <si>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</si>
  <si>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</si>
  <si>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</si>
  <si>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</si>
  <si>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</si>
  <si>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</si>
  <si>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</si>
  <si>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</si>
  <si>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</si>
  <si>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</si>
  <si>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</si>
  <si>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</si>
  <si>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</si>
  <si>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</si>
  <si>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</si>
  <si>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</si>
  <si>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</si>
  <si>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</si>
  <si>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</si>
  <si>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</si>
  <si>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</si>
  <si>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</si>
  <si>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</si>
  <si>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</si>
  <si>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</si>
  <si>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</si>
  <si>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</si>
  <si>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</si>
  <si>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</si>
  <si>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</si>
  <si>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</si>
  <si>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</si>
  <si>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</si>
  <si>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</si>
  <si>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</si>
  <si>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</si>
  <si>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</si>
  <si>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</si>
  <si>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</si>
  <si>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</si>
  <si>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</si>
  <si>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</si>
  <si>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</si>
  <si>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</si>
  <si>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</si>
  <si>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</si>
  <si>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</si>
  <si>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</si>
  <si>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</si>
  <si>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</si>
  <si>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</si>
  <si>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</si>
  <si>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</si>
  <si>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</si>
  <si>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</si>
  <si>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</si>
  <si>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</si>
  <si>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</si>
  <si>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</si>
  <si>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</si>
  <si>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</si>
  <si>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</si>
  <si>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</si>
  <si>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</si>
  <si>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</si>
  <si>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</si>
  <si>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</si>
  <si>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</si>
  <si>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</si>
  <si>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</si>
  <si>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</si>
  <si>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</si>
  <si>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</si>
  <si>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</si>
  <si>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</si>
  <si>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</si>
  <si>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</si>
  <si>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</si>
  <si>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</si>
  <si>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</si>
  <si>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</si>
  <si>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</si>
  <si>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</si>
  <si>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</si>
  <si>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</si>
  <si>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</si>
  <si>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</si>
  <si>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</si>
  <si>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</si>
  <si>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</si>
  <si>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</si>
  <si>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</si>
  <si>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</si>
  <si>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</si>
  <si>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</si>
  <si>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</si>
  <si>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</si>
  <si>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</si>
  <si>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</si>
  <si>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</si>
  <si>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</si>
  <si>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</si>
  <si>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</si>
  <si>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</si>
  <si>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</si>
  <si>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</si>
  <si>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</si>
  <si>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</si>
  <si>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</si>
  <si>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</si>
  <si>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</si>
  <si>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</si>
  <si>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</si>
  <si>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</si>
  <si>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</si>
  <si>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</si>
  <si>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</si>
  <si>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</si>
  <si>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</si>
  <si>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</si>
  <si>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</si>
  <si>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</si>
  <si>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</si>
  <si>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</si>
  <si>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</si>
  <si>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</si>
  <si>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</si>
  <si>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</si>
  <si>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</si>
  <si>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</si>
  <si>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</si>
  <si>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</si>
  <si>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</si>
  <si>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</si>
  <si>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</si>
  <si>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</si>
  <si>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</si>
  <si>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</si>
  <si>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</si>
  <si>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</si>
  <si>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</si>
  <si>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</si>
  <si>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</si>
  <si>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</si>
  <si>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</si>
  <si>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</si>
  <si>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</si>
  <si>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</si>
  <si>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</si>
  <si>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</si>
  <si>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</si>
  <si>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</si>
  <si>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</si>
  <si>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</si>
  <si>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</si>
  <si>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</si>
  <si>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</si>
  <si>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</si>
  <si>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</si>
  <si>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</si>
  <si>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</si>
  <si>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</si>
  <si>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</si>
  <si>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</si>
  <si>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</si>
  <si>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</si>
  <si>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</si>
  <si>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</si>
  <si>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</si>
  <si>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</si>
  <si>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</si>
  <si>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</si>
  <si>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</si>
  <si>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</si>
  <si>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</si>
  <si>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</si>
  <si>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</si>
  <si>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</si>
  <si>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</si>
  <si>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</si>
  <si>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</si>
  <si>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</si>
  <si>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</si>
  <si>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</si>
  <si>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</si>
  <si>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</si>
  <si>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</si>
  <si>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</si>
  <si>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</si>
  <si>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</si>
  <si>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</si>
  <si>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</si>
  <si>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</si>
  <si>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</si>
  <si>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</si>
  <si>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</si>
  <si>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</si>
  <si>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</si>
  <si>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</si>
  <si>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</si>
  <si>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</si>
  <si>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</si>
  <si>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</si>
  <si>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</si>
  <si>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</si>
  <si>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</si>
  <si>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</si>
  <si>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</si>
  <si>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</si>
  <si>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</si>
  <si>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</si>
  <si>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</si>
  <si>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</si>
  <si>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</si>
  <si>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</si>
  <si>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</si>
  <si>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</si>
  <si>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</si>
  <si>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</si>
  <si>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</si>
  <si>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</si>
  <si>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</si>
  <si>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</si>
  <si>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</si>
  <si>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</si>
  <si>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</si>
  <si>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</si>
  <si>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</si>
  <si>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</si>
  <si>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</si>
  <si>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</si>
  <si>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</si>
  <si>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</si>
  <si>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</si>
  <si>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</si>
  <si>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</si>
  <si>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</si>
  <si>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</si>
  <si>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</si>
  <si>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</si>
  <si>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</si>
  <si>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</si>
  <si>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</si>
  <si>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</si>
  <si>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</si>
  <si>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</si>
  <si>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</si>
  <si>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</si>
  <si>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</si>
  <si>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</si>
  <si>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</si>
  <si>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</si>
  <si>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</si>
  <si>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</si>
  <si>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</si>
  <si>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</si>
  <si>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</si>
  <si>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</si>
  <si>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</si>
  <si>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</si>
  <si>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</si>
  <si>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</si>
  <si>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</si>
  <si>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</si>
  <si>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</si>
  <si>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</si>
  <si>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</si>
  <si>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</si>
  <si>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</si>
  <si>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</si>
  <si>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</si>
  <si>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</si>
  <si>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</si>
  <si>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</si>
  <si>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</si>
  <si>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</si>
  <si>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</si>
  <si>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</si>
  <si>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</si>
  <si>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</si>
  <si>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</si>
  <si>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</si>
  <si>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</si>
  <si>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</si>
  <si>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</si>
  <si>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</si>
  <si>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</si>
  <si>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</si>
  <si>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</si>
  <si>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</si>
  <si>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</si>
  <si>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</si>
  <si>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</si>
  <si>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</si>
  <si>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</si>
  <si>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</si>
  <si>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</si>
  <si>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</si>
  <si>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</si>
  <si>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</si>
  <si>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</si>
  <si>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</si>
  <si>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</si>
  <si>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</si>
  <si>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</si>
  <si>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</si>
  <si>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</si>
  <si>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</si>
  <si>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</si>
  <si>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</si>
  <si>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</si>
  <si>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</si>
  <si>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</si>
  <si>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</si>
  <si>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</si>
  <si>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</si>
  <si>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</si>
  <si>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</si>
  <si>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</si>
  <si>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</si>
  <si>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</si>
  <si>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</si>
  <si>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</si>
  <si>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</si>
  <si>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</si>
  <si>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</si>
  <si>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</si>
  <si>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</si>
  <si>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</si>
  <si>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</si>
  <si>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</si>
  <si>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</si>
  <si>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</si>
  <si>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</si>
  <si>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</si>
  <si>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</si>
  <si>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</si>
  <si>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</si>
  <si>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</si>
  <si>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</si>
  <si>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</si>
  <si>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</si>
  <si>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</si>
  <si>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</si>
  <si>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</si>
  <si>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</si>
  <si>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</si>
  <si>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</si>
  <si>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</si>
  <si>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</si>
  <si>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</si>
  <si>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</si>
  <si>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</si>
  <si>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</si>
  <si>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</si>
  <si>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</si>
  <si>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</si>
  <si>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</si>
  <si>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</si>
  <si>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</si>
  <si>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</si>
  <si>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</si>
  <si>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</si>
  <si>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</si>
  <si>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</si>
  <si>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</si>
  <si>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</si>
  <si>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</si>
  <si>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</si>
  <si>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</si>
  <si>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</si>
  <si>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</si>
  <si>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</si>
  <si>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</si>
  <si>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</si>
  <si>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</si>
  <si>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</si>
  <si>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</si>
  <si>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</si>
  <si>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</si>
  <si>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</si>
  <si>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</si>
  <si>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</si>
  <si>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</si>
  <si>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</si>
  <si>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</si>
  <si>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</si>
  <si>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</si>
  <si>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</si>
  <si>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</si>
  <si>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</si>
  <si>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</si>
  <si>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</si>
  <si>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</si>
  <si>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</si>
  <si>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</si>
  <si>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</si>
  <si>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</si>
  <si>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</si>
  <si>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</si>
  <si>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</si>
  <si>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</si>
  <si>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</si>
  <si>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</si>
  <si>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</si>
  <si>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</si>
  <si>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</si>
  <si>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</si>
  <si>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</si>
  <si>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</si>
  <si>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</si>
  <si>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</si>
  <si>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</si>
  <si>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</si>
  <si>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</si>
  <si>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</si>
  <si>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</si>
  <si>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</si>
  <si>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</si>
  <si>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</si>
  <si>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</si>
  <si>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</si>
  <si>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</si>
  <si>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</si>
  <si>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</si>
  <si>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</si>
  <si>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</si>
  <si>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</si>
  <si>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</si>
  <si>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</si>
  <si>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</si>
  <si>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</si>
  <si>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</si>
  <si>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</si>
  <si>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</si>
  <si>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</si>
  <si>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</si>
  <si>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</si>
  <si>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</si>
  <si>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</si>
  <si>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</si>
  <si>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</si>
  <si>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</si>
  <si>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</si>
  <si>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</si>
  <si>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</si>
  <si>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</si>
  <si>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</si>
  <si>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</si>
  <si>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</si>
  <si>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</si>
  <si>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</si>
  <si>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</si>
  <si>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</si>
  <si>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</si>
  <si>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</si>
  <si>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</si>
  <si>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</si>
  <si>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</si>
  <si>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</si>
  <si>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</si>
  <si>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</si>
  <si>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</si>
  <si>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</si>
  <si>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</si>
  <si>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</si>
  <si>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</si>
  <si>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</si>
  <si>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</si>
  <si>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</si>
  <si>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</si>
  <si>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</si>
  <si>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</si>
  <si>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</si>
  <si>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</si>
  <si>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</si>
  <si>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</si>
  <si>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</si>
  <si>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</si>
  <si>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</si>
  <si>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</si>
  <si>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</si>
  <si>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</si>
  <si>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</si>
  <si>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</si>
  <si>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</si>
  <si>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</si>
  <si>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</si>
  <si>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</si>
  <si>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</si>
  <si>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</si>
  <si>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</si>
  <si>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</si>
  <si>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</si>
  <si>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</si>
  <si>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</si>
  <si>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</si>
  <si>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</si>
  <si>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</si>
  <si>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</si>
  <si>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</si>
  <si>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</si>
  <si>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</si>
  <si>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</si>
  <si>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</si>
  <si>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</si>
  <si>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</si>
  <si>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</si>
  <si>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</si>
  <si>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</si>
  <si>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</si>
  <si>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</si>
  <si>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</si>
  <si>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</si>
  <si>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</si>
  <si>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</si>
  <si>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</si>
  <si>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</si>
  <si>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</si>
  <si>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</si>
  <si>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</si>
  <si>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</si>
  <si>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</si>
  <si>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</si>
  <si>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</si>
  <si>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</si>
  <si>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</si>
  <si>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</si>
  <si>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</si>
  <si>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</si>
  <si>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</si>
  <si>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</si>
  <si>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</si>
  <si>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</si>
  <si>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</si>
  <si>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</si>
  <si>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</si>
  <si>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</si>
  <si>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</si>
  <si>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</si>
  <si>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</si>
  <si>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</si>
  <si>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</si>
  <si>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</si>
  <si>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</si>
  <si>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</si>
  <si>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</si>
  <si>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</si>
  <si>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</si>
  <si>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</si>
  <si>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</si>
  <si>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</si>
  <si>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</si>
  <si>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</si>
  <si>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</si>
  <si>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</si>
  <si>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</si>
  <si>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</si>
  <si>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</si>
  <si>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</si>
  <si>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</si>
  <si>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</si>
  <si>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</si>
  <si>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</si>
  <si>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</si>
  <si>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</si>
  <si>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</si>
  <si>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</si>
  <si>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</si>
  <si>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</si>
  <si>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</si>
  <si>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</si>
  <si>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</si>
  <si>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</si>
  <si>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</si>
  <si>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</si>
  <si>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</si>
  <si>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</si>
  <si>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</si>
  <si>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</si>
  <si>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</si>
  <si>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</si>
  <si>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</si>
  <si>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</si>
  <si>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</si>
  <si>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</si>
  <si>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</si>
  <si>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</si>
  <si>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</si>
  <si>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</si>
  <si>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</si>
  <si>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</si>
  <si>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</si>
  <si>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</si>
  <si>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</si>
  <si>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</si>
  <si>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</si>
  <si>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</si>
  <si>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</si>
  <si>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</si>
  <si>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</si>
  <si>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</si>
  <si>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</si>
  <si>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</si>
  <si>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</si>
  <si>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</si>
  <si>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</si>
  <si>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</si>
  <si>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</si>
  <si>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</si>
  <si>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</si>
  <si>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</si>
  <si>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</si>
  <si>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</si>
  <si>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</si>
  <si>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</si>
  <si>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</si>
  <si>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</si>
  <si>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</si>
  <si>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</si>
  <si>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</si>
  <si>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</si>
  <si>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</si>
  <si>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</si>
  <si>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</si>
  <si>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</si>
  <si>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</si>
  <si>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</si>
  <si>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</si>
  <si>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</si>
  <si>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</si>
  <si>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</si>
  <si>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</si>
  <si>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</si>
  <si>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</si>
  <si>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</si>
  <si>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</si>
  <si>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</si>
  <si>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</si>
  <si>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</si>
  <si>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</si>
  <si>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</si>
  <si>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</si>
  <si>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</si>
  <si>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</si>
  <si>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</si>
  <si>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</si>
  <si>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</si>
  <si>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</si>
  <si>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</si>
  <si>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</si>
  <si>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</si>
  <si>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</si>
  <si>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</si>
  <si>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</si>
  <si>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</si>
  <si>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</si>
  <si>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</si>
  <si>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</si>
  <si>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</si>
  <si>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</si>
  <si>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</si>
  <si>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</si>
  <si>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</si>
  <si>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</si>
  <si>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</si>
  <si>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</si>
  <si>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</si>
  <si>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</si>
  <si>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</si>
  <si>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</si>
  <si>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</si>
  <si>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</si>
  <si>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</si>
  <si>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</si>
  <si>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</si>
  <si>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</si>
  <si>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</si>
  <si>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</si>
  <si>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</si>
  <si>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</si>
  <si>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</si>
  <si>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</si>
  <si>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</si>
  <si>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</si>
  <si>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</si>
  <si>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</si>
  <si>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</si>
  <si>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</si>
  <si>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</si>
  <si>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</si>
  <si>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</si>
  <si>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</si>
  <si>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</si>
  <si>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</si>
  <si>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</si>
  <si>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</si>
  <si>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</si>
  <si>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</si>
  <si>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</si>
  <si>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</si>
  <si>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</si>
  <si>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</si>
  <si>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</si>
  <si>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</si>
  <si>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</si>
  <si>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</si>
  <si>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</si>
  <si>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</si>
  <si>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</si>
  <si>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</si>
  <si>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</si>
  <si>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</si>
  <si>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</si>
  <si>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</si>
  <si>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</si>
  <si>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</si>
  <si>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</si>
  <si>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</si>
  <si>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</si>
  <si>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</si>
  <si>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</si>
  <si>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</si>
  <si>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</si>
  <si>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</si>
  <si>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</si>
  <si>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</si>
  <si>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</si>
  <si>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</si>
  <si>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</si>
  <si>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</si>
  <si>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</si>
  <si>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</si>
  <si>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</si>
  <si>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</si>
  <si>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</si>
  <si>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</si>
  <si>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</si>
  <si>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</si>
  <si>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</si>
  <si>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</si>
  <si>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</si>
  <si>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</si>
  <si>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</si>
  <si>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</si>
  <si>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</si>
  <si>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</si>
  <si>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</si>
  <si>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</si>
  <si>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</si>
  <si>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</si>
  <si>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</si>
  <si>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</si>
  <si>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</si>
  <si>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</si>
  <si>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</si>
  <si>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</si>
  <si>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</si>
  <si>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</si>
  <si>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</si>
  <si>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</si>
  <si>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</si>
  <si>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</si>
  <si>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</si>
  <si>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</si>
  <si>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</si>
  <si>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</si>
  <si>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</si>
  <si>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</si>
  <si>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</si>
  <si>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</si>
  <si>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</si>
  <si>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</si>
  <si>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</si>
  <si>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</si>
  <si>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</si>
  <si>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</si>
  <si>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</si>
  <si>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</si>
  <si>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</si>
  <si>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</si>
  <si>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</si>
  <si>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</si>
  <si>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</si>
  <si>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</si>
  <si>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</si>
  <si>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</si>
  <si>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</si>
  <si>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</si>
  <si>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</si>
  <si>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</si>
  <si>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</si>
  <si>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</si>
  <si>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</si>
  <si>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</si>
  <si>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</si>
  <si>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</si>
  <si>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</si>
  <si>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</si>
  <si>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</si>
  <si>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</si>
  <si>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</si>
  <si>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</si>
  <si>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</si>
  <si>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</si>
  <si>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</si>
  <si>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</si>
  <si>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</si>
  <si>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</si>
  <si>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</si>
  <si>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</si>
  <si>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</si>
  <si>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</si>
  <si>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</si>
  <si>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</si>
  <si>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</si>
  <si>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</si>
  <si>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</si>
  <si>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</si>
  <si>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</si>
  <si>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</si>
  <si>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</si>
  <si>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</si>
  <si>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</si>
  <si>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</si>
  <si>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</si>
  <si>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</si>
  <si>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</si>
  <si>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</si>
  <si>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</si>
  <si>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</si>
  <si>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</si>
  <si>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</si>
  <si>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</si>
  <si>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</si>
  <si>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</si>
  <si>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</si>
  <si>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</si>
  <si>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</si>
  <si>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</si>
  <si>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</si>
  <si>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</si>
  <si>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</si>
  <si>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</si>
  <si>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</si>
  <si>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</si>
  <si>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</si>
  <si>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</si>
  <si>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</si>
  <si>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</si>
  <si>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</si>
  <si>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</si>
  <si>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</si>
  <si>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</si>
  <si>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</si>
  <si>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</si>
  <si>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</si>
  <si>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</si>
  <si>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</si>
  <si>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</si>
  <si>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</si>
  <si>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</si>
  <si>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</si>
  <si>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</si>
  <si>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</si>
  <si>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</si>
  <si>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</si>
  <si>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</si>
  <si>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</si>
  <si>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</si>
  <si>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</si>
  <si>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</si>
  <si>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</si>
  <si>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</si>
  <si>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</si>
  <si>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</si>
  <si>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</si>
  <si>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</si>
  <si>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</si>
  <si>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</si>
  <si>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</si>
  <si>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</si>
  <si>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</si>
  <si>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</si>
  <si>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</si>
  <si>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</si>
  <si>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</si>
  <si>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</si>
  <si>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</si>
  <si>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</si>
  <si>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</si>
  <si>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</si>
  <si>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</si>
  <si>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</si>
  <si>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</si>
  <si>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</si>
  <si>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</si>
  <si>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</si>
  <si>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</si>
  <si>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</si>
  <si>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</si>
  <si>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</si>
  <si>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</si>
  <si>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</si>
  <si>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</si>
  <si>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</si>
  <si>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</si>
  <si>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</si>
  <si>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</si>
  <si>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</si>
  <si>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</si>
  <si>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</si>
  <si>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</si>
  <si>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</si>
  <si>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</si>
  <si>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</si>
  <si>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</si>
  <si>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</si>
  <si>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</si>
  <si>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</si>
  <si>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</si>
  <si>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</si>
  <si>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</si>
  <si>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</si>
  <si>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</si>
  <si>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</si>
  <si>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</si>
  <si>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</si>
  <si>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</si>
  <si>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</si>
  <si>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</si>
  <si>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</si>
  <si>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</si>
  <si>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</si>
  <si>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</si>
  <si>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</si>
  <si>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</si>
  <si>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</si>
  <si>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</si>
  <si>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</si>
  <si>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</si>
  <si>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</si>
  <si>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</si>
  <si>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</si>
  <si>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</si>
  <si>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</si>
  <si>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</si>
  <si>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</si>
  <si>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</si>
  <si>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</si>
  <si>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</si>
  <si>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</si>
  <si>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</si>
  <si>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</si>
  <si>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</si>
  <si>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</si>
  <si>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</si>
  <si>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</si>
  <si>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</si>
  <si>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</si>
  <si>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</si>
  <si>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</si>
  <si>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</si>
  <si>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</si>
  <si>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</si>
  <si>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</si>
  <si>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</si>
  <si>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</si>
  <si>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</si>
  <si>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</si>
  <si>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</si>
  <si>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</si>
  <si>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</si>
  <si>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</si>
  <si>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</si>
  <si>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</si>
  <si>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</si>
  <si>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</si>
  <si>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</si>
  <si>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</si>
  <si>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</si>
  <si>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</si>
  <si>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</si>
  <si>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</si>
  <si>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</si>
  <si>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</si>
  <si>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</si>
  <si>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</si>
  <si>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</si>
  <si>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</si>
  <si>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</si>
  <si>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</si>
  <si>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</si>
  <si>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</si>
  <si>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</si>
  <si>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</si>
  <si>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</si>
  <si>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</si>
  <si>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</si>
  <si>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</si>
  <si>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</si>
  <si>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</si>
  <si>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</si>
  <si>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</si>
  <si>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</si>
  <si>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</si>
  <si>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</si>
  <si>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</si>
  <si>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</si>
  <si>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</si>
  <si>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</si>
  <si>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</si>
  <si>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</si>
  <si>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</si>
  <si>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</si>
  <si>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</si>
  <si>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</si>
  <si>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</si>
  <si>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</si>
  <si>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</si>
  <si>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</si>
  <si>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</si>
  <si>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</si>
  <si>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</si>
  <si>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</si>
  <si>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</si>
  <si>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</si>
  <si>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</si>
  <si>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</si>
  <si>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</si>
  <si>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</si>
  <si>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</si>
  <si>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</si>
  <si>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</si>
  <si>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</si>
  <si>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</si>
  <si>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</si>
  <si>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</si>
  <si>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</si>
  <si>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</si>
  <si>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</si>
  <si>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</si>
  <si>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</si>
  <si>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</si>
  <si>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</si>
  <si>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</si>
  <si>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</si>
  <si>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</si>
  <si>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</si>
  <si>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</si>
  <si>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</si>
  <si>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</si>
  <si>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</si>
  <si>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</si>
  <si>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</si>
  <si>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</si>
  <si>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</si>
  <si>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</si>
  <si>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</si>
  <si>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</si>
  <si>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</si>
  <si>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</si>
  <si>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</si>
  <si>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</si>
  <si>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</si>
  <si>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</si>
  <si>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</si>
  <si>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</si>
  <si>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</si>
  <si>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</si>
  <si>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</si>
  <si>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</si>
  <si>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</si>
  <si>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</si>
  <si>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</si>
  <si>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</si>
  <si>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</si>
  <si>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</si>
  <si>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</si>
  <si>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</si>
  <si>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</si>
  <si>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</si>
  <si>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</si>
  <si>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</si>
  <si>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</si>
  <si>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</si>
  <si>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</si>
  <si>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</si>
  <si>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</si>
  <si>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</si>
  <si>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</si>
  <si>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</si>
  <si>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</si>
  <si>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</si>
  <si>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</si>
  <si>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</si>
  <si>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</si>
  <si>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</si>
  <si>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</si>
  <si>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</si>
  <si>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</si>
  <si>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</si>
  <si>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</si>
  <si>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</si>
  <si>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</si>
  <si>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</si>
  <si>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</si>
  <si>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</si>
  <si>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</si>
  <si>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</si>
  <si>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</si>
  <si>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</si>
  <si>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</si>
  <si>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</si>
  <si>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</si>
  <si>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</si>
  <si>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</si>
  <si>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</si>
  <si>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</si>
  <si>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</si>
  <si>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</si>
  <si>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</si>
  <si>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</si>
  <si>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</si>
  <si>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</si>
  <si>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</si>
  <si>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</si>
  <si>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</si>
  <si>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</si>
  <si>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</si>
  <si>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</si>
  <si>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</si>
  <si>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</si>
  <si>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</si>
  <si>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</si>
  <si>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</si>
  <si>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</si>
  <si>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</si>
  <si>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</si>
  <si>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</si>
  <si>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</si>
  <si>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</si>
  <si>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</si>
  <si>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</si>
  <si>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</si>
  <si>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</si>
  <si>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</si>
  <si>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</si>
  <si>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</si>
  <si>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</si>
  <si>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</si>
  <si>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</si>
  <si>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</si>
  <si>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</si>
  <si>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</si>
  <si>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</si>
  <si>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</si>
  <si>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</si>
  <si>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</si>
  <si>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</si>
  <si>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</si>
  <si>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</si>
  <si>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</si>
  <si>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</si>
  <si>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</si>
  <si>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</si>
  <si>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</si>
  <si>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</si>
  <si>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</si>
  <si>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</si>
  <si>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</si>
  <si>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</si>
  <si>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</si>
  <si>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</si>
  <si>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</si>
  <si>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</si>
  <si>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</si>
  <si>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</si>
  <si>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</si>
  <si>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</si>
  <si>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</si>
  <si>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</si>
  <si>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</si>
  <si>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</si>
  <si>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</si>
  <si>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</si>
  <si>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</si>
  <si>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</si>
  <si>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</si>
  <si>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</si>
  <si>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</si>
  <si>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</si>
  <si>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</si>
  <si>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</si>
  <si>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</si>
  <si>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</si>
  <si>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</si>
  <si>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</si>
  <si>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</si>
  <si>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</si>
  <si>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</si>
  <si>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</si>
  <si>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</si>
  <si>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</si>
  <si>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</si>
  <si>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</si>
  <si>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</si>
  <si>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</si>
  <si>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</si>
  <si>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</si>
  <si>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</si>
  <si>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</si>
  <si>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</si>
  <si>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</si>
  <si>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</si>
  <si>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</si>
  <si>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</si>
  <si>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</si>
  <si>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</si>
  <si>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</si>
  <si>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</si>
  <si>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</si>
  <si>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</si>
  <si>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</si>
  <si>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</si>
  <si>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</si>
  <si>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</si>
  <si>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</si>
  <si>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</si>
  <si>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</si>
  <si>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</si>
  <si>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</si>
  <si>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</si>
  <si>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</si>
  <si>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</si>
  <si>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</si>
  <si>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</si>
  <si>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</si>
  <si>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</si>
  <si>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</si>
  <si>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</si>
  <si>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</si>
  <si>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</si>
  <si>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</si>
  <si>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</si>
  <si>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</si>
  <si>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</si>
  <si>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</si>
  <si>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</si>
  <si>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</si>
  <si>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</si>
  <si>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</si>
  <si>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</si>
  <si>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</si>
  <si>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</si>
  <si>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</si>
  <si>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</si>
  <si>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</si>
  <si>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</si>
  <si>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</si>
  <si>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</si>
  <si>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</si>
  <si>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</si>
  <si>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</si>
  <si>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</si>
  <si>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</si>
  <si>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</si>
  <si>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</si>
  <si>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</si>
  <si>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</si>
  <si>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</si>
  <si>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</si>
  <si>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</si>
  <si>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</si>
  <si>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</si>
  <si>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</si>
  <si>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</si>
  <si>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</si>
  <si>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</si>
  <si>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</si>
  <si>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</si>
  <si>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</si>
  <si>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</si>
  <si>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</si>
  <si>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</si>
  <si>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</si>
  <si>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</si>
  <si>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</si>
  <si>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</si>
  <si>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</si>
  <si>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</si>
  <si>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</si>
  <si>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</si>
  <si>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</si>
  <si>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</si>
  <si>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</si>
  <si>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</si>
  <si>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</si>
  <si>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</si>
  <si>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</si>
  <si>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</si>
  <si>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</si>
  <si>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</si>
  <si>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</si>
  <si>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</si>
  <si>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</si>
  <si>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</si>
  <si>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</si>
  <si>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</si>
  <si>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</si>
  <si>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</si>
  <si>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</si>
  <si>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</si>
  <si>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</si>
  <si>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</si>
  <si>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</si>
  <si>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</si>
  <si>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</si>
  <si>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</si>
  <si>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</si>
  <si>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</si>
  <si>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</si>
  <si>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</si>
  <si>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</si>
  <si>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</si>
  <si>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</si>
  <si>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</si>
  <si>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</si>
  <si>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</si>
  <si>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</si>
  <si>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</si>
  <si>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</si>
  <si>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</si>
  <si>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</si>
  <si>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</si>
  <si>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</si>
  <si>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</si>
  <si>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</si>
  <si>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</si>
  <si>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</si>
  <si>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</si>
  <si>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</si>
  <si>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</si>
  <si>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</si>
  <si>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</si>
  <si>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</si>
  <si>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</si>
  <si>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</si>
  <si>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</si>
  <si>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</si>
  <si>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</si>
  <si>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</si>
  <si>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</si>
  <si>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</si>
  <si>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</si>
  <si>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</si>
  <si>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</si>
  <si>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</si>
  <si>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</si>
  <si>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</si>
  <si>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</si>
  <si>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</si>
  <si>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</si>
  <si>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</si>
  <si>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</si>
  <si>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</si>
  <si>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</si>
  <si>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</si>
  <si>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</si>
  <si>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</si>
  <si>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</si>
  <si>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</si>
  <si>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</si>
  <si>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</si>
  <si>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</si>
  <si>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</si>
  <si>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</si>
  <si>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</si>
  <si>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</si>
  <si>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</si>
  <si>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</si>
  <si>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</si>
  <si>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</si>
  <si>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</si>
  <si>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</si>
  <si>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</si>
  <si>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</si>
  <si>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</si>
  <si>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</si>
  <si>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</si>
  <si>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</si>
  <si>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</si>
  <si>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</si>
  <si>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</si>
  <si>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</si>
  <si>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</si>
  <si>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</si>
  <si>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</si>
  <si>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</si>
  <si>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</si>
  <si>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</si>
  <si>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</si>
  <si>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</si>
  <si>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</si>
  <si>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</si>
  <si>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</si>
  <si>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</si>
  <si>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</si>
  <si>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</si>
  <si>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</si>
  <si>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</si>
  <si>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</si>
  <si>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</si>
  <si>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</si>
  <si>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</si>
  <si>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</si>
  <si>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</si>
  <si>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</si>
  <si>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</si>
  <si>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</si>
  <si>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</si>
  <si>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</si>
  <si>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</si>
  <si>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</si>
  <si>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</si>
  <si>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</si>
  <si>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</si>
  <si>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</si>
  <si>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</si>
  <si>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</si>
  <si>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</si>
  <si>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</si>
  <si>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</si>
  <si>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</si>
  <si>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</si>
  <si>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</si>
  <si>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</si>
  <si>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</si>
  <si>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</si>
  <si>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</si>
  <si>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</si>
  <si>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</si>
  <si>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</si>
  <si>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</si>
  <si>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</si>
  <si>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</si>
  <si>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</si>
  <si>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</si>
  <si>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</si>
  <si>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</si>
  <si>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</si>
  <si>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</si>
  <si>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</si>
  <si>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</si>
  <si>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</si>
  <si>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</si>
  <si>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</si>
  <si>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</si>
  <si>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</si>
  <si>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</si>
  <si>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</si>
  <si>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</si>
  <si>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</si>
  <si>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</si>
  <si>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</si>
  <si>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</si>
  <si>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</si>
  <si>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</si>
  <si>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</si>
  <si>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</si>
  <si>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</si>
  <si>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</si>
  <si>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</si>
  <si>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</si>
  <si>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</si>
  <si>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</si>
  <si>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</si>
  <si>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</si>
  <si>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</si>
  <si>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</si>
  <si>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</si>
  <si>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</si>
  <si>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</si>
  <si>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</si>
  <si>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</si>
  <si>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</si>
  <si>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</si>
  <si>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</si>
  <si>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</si>
  <si>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</si>
  <si>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</si>
  <si>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</si>
  <si>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</si>
  <si>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</si>
  <si>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</si>
  <si>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</si>
  <si>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</si>
  <si>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</si>
  <si>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</si>
  <si>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</si>
  <si>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</si>
  <si>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</si>
  <si>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</si>
  <si>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</si>
  <si>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</si>
  <si>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</si>
  <si>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</si>
  <si>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</si>
  <si>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</si>
  <si>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</si>
  <si>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</si>
  <si>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</si>
  <si>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</si>
  <si>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</si>
  <si>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</si>
  <si>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</si>
  <si>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</si>
  <si>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</si>
  <si>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</si>
  <si>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</si>
  <si>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</si>
  <si>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</si>
  <si>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</si>
  <si>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</si>
  <si>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</si>
  <si>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</si>
  <si>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</si>
  <si>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</si>
  <si>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</si>
  <si>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</si>
  <si>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</si>
  <si>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</si>
  <si>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</si>
  <si>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</si>
  <si>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</si>
  <si>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</si>
  <si>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</si>
  <si>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</si>
  <si>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</si>
  <si>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</si>
  <si>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</si>
  <si>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</si>
  <si>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</si>
  <si>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</si>
  <si>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</si>
  <si>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</si>
  <si>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</si>
  <si>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</si>
  <si>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</si>
  <si>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</si>
  <si>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</si>
  <si>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</si>
  <si>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</si>
  <si>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</si>
  <si>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</si>
  <si>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</si>
  <si>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</si>
  <si>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</si>
  <si>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</si>
  <si>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</si>
  <si>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</si>
  <si>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</si>
  <si>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</si>
  <si>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</si>
  <si>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</si>
  <si>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</si>
  <si>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</si>
  <si>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</si>
  <si>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</si>
  <si>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</si>
  <si>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</si>
  <si>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</si>
  <si>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</si>
  <si>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</si>
  <si>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</si>
  <si>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</si>
  <si>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</si>
  <si>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</si>
  <si>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</si>
  <si>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</si>
  <si>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</si>
  <si>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</si>
  <si>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</si>
  <si>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</si>
  <si>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</si>
  <si>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</si>
  <si>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</si>
  <si>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</si>
  <si>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</si>
  <si>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</si>
  <si>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</si>
  <si>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</si>
  <si>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</si>
  <si>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</si>
  <si>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</si>
  <si>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</si>
  <si>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</si>
  <si>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</si>
  <si>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</si>
  <si>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</si>
  <si>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</si>
  <si>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</si>
  <si>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</si>
  <si>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</si>
  <si>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</si>
  <si>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</si>
  <si>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</si>
  <si>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</si>
  <si>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</si>
  <si>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</si>
  <si>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</si>
  <si>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</si>
  <si>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</si>
  <si>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</si>
  <si>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</si>
  <si>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</si>
  <si>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</si>
  <si>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</si>
  <si>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</si>
  <si>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</si>
  <si>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</si>
  <si>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</si>
  <si>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</si>
  <si>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</si>
  <si>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</si>
  <si>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</si>
  <si>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</si>
  <si>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</si>
  <si>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</si>
  <si>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</si>
  <si>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</si>
  <si>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</si>
  <si>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</si>
  <si>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</si>
  <si>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</si>
  <si>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</si>
  <si>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</si>
  <si>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</si>
  <si>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</si>
  <si>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</si>
  <si>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</si>
  <si>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</si>
  <si>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</si>
  <si>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</si>
  <si>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</si>
  <si>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</si>
  <si>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</si>
  <si>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</si>
  <si>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</si>
  <si>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</si>
  <si>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</si>
  <si>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</si>
  <si>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</si>
  <si>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</si>
  <si>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</si>
  <si>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</si>
  <si>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</si>
  <si>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</si>
  <si>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</si>
  <si>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</si>
  <si>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</si>
  <si>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</si>
  <si>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</si>
  <si>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</si>
  <si>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</si>
  <si>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</si>
  <si>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</si>
  <si>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</si>
  <si>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</si>
  <si>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</si>
  <si>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</si>
  <si>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</si>
  <si>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</si>
  <si>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</si>
  <si>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</si>
  <si>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</si>
  <si>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</si>
  <si>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</si>
  <si>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</si>
  <si>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</si>
  <si>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</si>
  <si>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</si>
  <si>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</si>
  <si>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</si>
  <si>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</si>
  <si>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</si>
  <si>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</si>
  <si>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</si>
  <si>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</si>
  <si>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</si>
  <si>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</si>
  <si>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</si>
  <si>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</si>
  <si>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</si>
  <si>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</si>
  <si>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</si>
  <si>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</si>
  <si>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</si>
  <si>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</si>
  <si>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</si>
  <si>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</si>
  <si>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</si>
  <si>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</si>
  <si>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</si>
  <si>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</si>
  <si>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</si>
  <si>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</si>
  <si>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</si>
  <si>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</si>
  <si>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</si>
  <si>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</si>
  <si>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</si>
  <si>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</si>
  <si>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</si>
  <si>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</si>
  <si>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</si>
  <si>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</si>
  <si>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</si>
  <si>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</si>
  <si>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</si>
  <si>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</si>
  <si>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</si>
  <si>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</si>
  <si>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</si>
  <si>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</si>
  <si>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</si>
  <si>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</si>
  <si>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</si>
  <si>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</si>
  <si>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</si>
  <si>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</si>
  <si>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</si>
  <si>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</si>
  <si>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</si>
  <si>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</si>
  <si>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</si>
  <si>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</si>
  <si>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</si>
  <si>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</si>
  <si>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</si>
  <si>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</si>
  <si>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</si>
  <si>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</si>
  <si>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</si>
  <si>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</si>
  <si>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</si>
  <si>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</si>
  <si>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</si>
  <si>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</si>
  <si>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</si>
  <si>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</si>
  <si>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</si>
  <si>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</si>
  <si>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</si>
  <si>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</si>
  <si>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</si>
  <si>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</si>
  <si>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</si>
  <si>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</si>
  <si>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</si>
  <si>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</si>
  <si>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</si>
  <si>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</si>
  <si>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</si>
  <si>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</si>
  <si>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</si>
  <si>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</si>
  <si>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</si>
  <si>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</si>
  <si>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</si>
  <si>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</si>
  <si>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</si>
  <si>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</si>
  <si>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</si>
  <si>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</si>
  <si>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</si>
  <si>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</si>
  <si>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</si>
  <si>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</si>
  <si>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</si>
  <si>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</si>
  <si>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</si>
  <si>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</si>
  <si>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</si>
  <si>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</si>
  <si>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</si>
  <si>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</si>
  <si>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</si>
  <si>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</si>
  <si>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</si>
  <si>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</si>
  <si>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</si>
  <si>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</si>
  <si>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</si>
  <si>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</si>
  <si>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</si>
  <si>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</si>
  <si>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</si>
  <si>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</si>
  <si>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</si>
  <si>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</si>
  <si>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</si>
  <si>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</si>
  <si>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</si>
  <si>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</si>
  <si>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</si>
  <si>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</si>
  <si>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</si>
  <si>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</si>
  <si>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</si>
  <si>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</si>
  <si>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</si>
  <si>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</si>
  <si>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</si>
  <si>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</si>
  <si>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</si>
  <si>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</si>
  <si>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</si>
  <si>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</si>
  <si>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</si>
  <si>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</si>
  <si>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</si>
  <si>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</si>
  <si>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</si>
  <si>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</si>
  <si>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</si>
  <si>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</si>
  <si>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</si>
  <si>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</si>
  <si>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</si>
  <si>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</si>
  <si>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</si>
  <si>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</si>
  <si>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</si>
  <si>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</si>
  <si>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</si>
  <si>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</si>
  <si>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</si>
  <si>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</si>
  <si>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</si>
  <si>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</si>
  <si>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</si>
  <si>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</si>
  <si>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</si>
  <si>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</si>
  <si>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</si>
  <si>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</si>
  <si>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</si>
  <si>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</si>
  <si>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</si>
  <si>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</si>
  <si>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</si>
  <si>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</si>
  <si>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</si>
  <si>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</si>
  <si>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</si>
  <si>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</si>
  <si>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</si>
  <si>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</si>
  <si>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</si>
  <si>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</si>
  <si>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</si>
  <si>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</si>
  <si>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</si>
  <si>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</si>
  <si>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</si>
  <si>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</si>
  <si>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</si>
  <si>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</si>
  <si>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</si>
  <si>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</si>
  <si>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</si>
  <si>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</si>
  <si>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</si>
  <si>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</si>
  <si>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</si>
  <si>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</si>
  <si>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</si>
  <si>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</si>
  <si>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</si>
  <si>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</si>
  <si>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</si>
  <si>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</si>
  <si>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</si>
  <si>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</si>
  <si>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</si>
  <si>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</si>
  <si>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</si>
  <si>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</si>
  <si>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</si>
  <si>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</si>
  <si>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</si>
  <si>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</si>
  <si>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</si>
  <si>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</si>
  <si>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</si>
  <si>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</si>
  <si>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</si>
  <si>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</si>
  <si>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</si>
  <si>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</si>
  <si>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</si>
  <si>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</si>
  <si>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</si>
  <si>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</si>
  <si>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</si>
  <si>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</si>
  <si>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</si>
  <si>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</si>
  <si>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</si>
  <si>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</si>
  <si>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</si>
  <si>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</si>
  <si>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</si>
  <si>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</si>
  <si>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</si>
  <si>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</si>
  <si>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</si>
  <si>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</si>
  <si>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</si>
  <si>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</si>
  <si>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</si>
  <si>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</si>
  <si>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</si>
  <si>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</si>
  <si>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</si>
  <si>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</si>
  <si>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</si>
  <si>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</si>
  <si>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</si>
  <si>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</si>
  <si>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</si>
  <si>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</si>
  <si>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</si>
  <si>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</si>
  <si>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</si>
  <si>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</si>
  <si>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</si>
  <si>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</si>
  <si>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</si>
  <si>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</si>
  <si>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</si>
  <si>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</si>
  <si>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</si>
  <si>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</si>
  <si>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</si>
  <si>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</si>
  <si>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</si>
  <si>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</si>
  <si>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</si>
  <si>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</si>
  <si>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</si>
  <si>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</si>
  <si>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</si>
  <si>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</si>
  <si>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</si>
  <si>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</si>
  <si>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</si>
  <si>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</si>
  <si>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</si>
  <si>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</si>
  <si>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</si>
  <si>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</si>
  <si>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</si>
  <si>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</si>
  <si>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</si>
  <si>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</si>
  <si>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</si>
  <si>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</si>
  <si>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</si>
  <si>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</si>
  <si>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</si>
  <si>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</si>
  <si>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</si>
  <si>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</si>
  <si>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</si>
  <si>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</si>
  <si>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</si>
  <si>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</si>
  <si>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</si>
  <si>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</si>
  <si>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</si>
  <si>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</si>
  <si>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</si>
  <si>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</si>
  <si>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</si>
  <si>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</si>
  <si>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</si>
  <si>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</si>
  <si>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</si>
  <si>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</si>
  <si>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</si>
  <si>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</si>
  <si>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</si>
  <si>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</si>
  <si>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</si>
  <si>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</si>
  <si>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</si>
  <si>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</si>
  <si>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</si>
  <si>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</si>
  <si>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</si>
  <si>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</si>
  <si>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</si>
  <si>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</si>
  <si>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</si>
  <si>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</si>
  <si>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</si>
  <si>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</si>
  <si>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</si>
  <si>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</si>
  <si>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</si>
  <si>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</si>
  <si>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</si>
  <si>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</si>
  <si>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</si>
  <si>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</si>
  <si>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</si>
  <si>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</si>
  <si>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</si>
  <si>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</si>
  <si>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</si>
  <si>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</si>
  <si>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</si>
  <si>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</si>
  <si>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</si>
  <si>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</si>
  <si>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</si>
  <si>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</si>
  <si>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</si>
  <si>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</si>
  <si>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</si>
  <si>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</si>
  <si>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</si>
  <si>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</si>
  <si>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</si>
  <si>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</si>
  <si>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</si>
  <si>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</si>
  <si>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</si>
  <si>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</si>
  <si>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</si>
  <si>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</si>
  <si>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</si>
  <si>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</si>
  <si>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</si>
  <si>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</si>
  <si>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</si>
  <si>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</si>
  <si>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</si>
  <si>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</si>
  <si>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</si>
  <si>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</si>
  <si>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</si>
  <si>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</si>
  <si>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</si>
  <si>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</si>
  <si>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</si>
  <si>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</si>
  <si>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</si>
  <si>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</si>
  <si>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</si>
  <si>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</si>
  <si>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</si>
  <si>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</si>
  <si>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</si>
  <si>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</si>
  <si>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</si>
  <si>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</si>
  <si>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</si>
  <si>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</si>
  <si>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</si>
  <si>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</si>
  <si>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</si>
  <si>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</si>
  <si>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</si>
  <si>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</si>
  <si>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</si>
  <si>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</si>
  <si>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</si>
  <si>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</si>
  <si>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</si>
  <si>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</si>
  <si>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</si>
  <si>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</si>
  <si>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</si>
  <si>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</si>
  <si>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</si>
  <si>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</si>
  <si>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</si>
  <si>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</si>
  <si>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</si>
  <si>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</si>
  <si>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</si>
  <si>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</si>
  <si>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</si>
  <si>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</si>
  <si>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</si>
  <si>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</si>
  <si>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</si>
  <si>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</si>
  <si>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</si>
  <si>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</si>
  <si>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</si>
  <si>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</si>
  <si>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</si>
  <si>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</si>
  <si>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</si>
  <si>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</si>
  <si>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</si>
  <si>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</si>
  <si>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</si>
  <si>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</si>
  <si>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</si>
  <si>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</si>
  <si>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</si>
  <si>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</si>
  <si>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</si>
  <si>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</si>
  <si>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</si>
  <si>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</si>
  <si>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</si>
  <si>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</si>
  <si>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</si>
  <si>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</si>
  <si>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</si>
  <si>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</si>
  <si>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</si>
  <si>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</si>
  <si>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</si>
  <si>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</si>
  <si>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</si>
  <si>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</si>
  <si>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</si>
  <si>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</si>
  <si>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</si>
  <si>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</si>
  <si>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</si>
  <si>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</si>
  <si>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</si>
  <si>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</si>
  <si>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</si>
  <si>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</si>
  <si>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</si>
  <si>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</si>
  <si>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</si>
  <si>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</si>
  <si>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</si>
  <si>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</si>
  <si>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</si>
  <si>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</si>
  <si>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</si>
  <si>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</si>
  <si>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</si>
  <si>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</si>
  <si>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</si>
  <si>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</si>
  <si>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</si>
  <si>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</si>
  <si>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</si>
  <si>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</si>
  <si>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</si>
  <si>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</si>
  <si>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</si>
  <si>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</si>
  <si>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</si>
  <si>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</si>
  <si>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</si>
  <si>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</si>
  <si>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</si>
  <si>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</si>
  <si>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</si>
  <si>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</si>
  <si>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</si>
  <si>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</si>
  <si>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</si>
  <si>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</si>
  <si>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</si>
  <si>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</si>
  <si>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</si>
  <si>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</si>
  <si>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</si>
  <si>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</si>
  <si>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</si>
  <si>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</si>
  <si>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</si>
  <si>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</si>
  <si>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</si>
  <si>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</si>
  <si>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</si>
  <si>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</si>
  <si>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</si>
  <si>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</si>
  <si>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</si>
  <si>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</si>
  <si>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</si>
  <si>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</si>
  <si>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</si>
  <si>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</si>
  <si>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</si>
  <si>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</si>
  <si>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</si>
  <si>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</si>
  <si>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</si>
  <si>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</si>
  <si>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</si>
  <si>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</si>
  <si>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</si>
  <si>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</si>
  <si>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</si>
  <si>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</si>
  <si>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</si>
  <si>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</si>
  <si>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</si>
  <si>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</si>
  <si>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</si>
  <si>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</si>
  <si>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</si>
  <si>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</si>
  <si>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</si>
  <si>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</si>
  <si>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</si>
  <si>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</si>
  <si>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</si>
  <si>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</si>
  <si>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</si>
  <si>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</si>
  <si>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</si>
  <si>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</si>
  <si>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</si>
  <si>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</si>
  <si>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</si>
  <si>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</si>
  <si>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</si>
  <si>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</si>
  <si>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</si>
  <si>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</si>
  <si>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</si>
  <si>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</si>
  <si>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</si>
  <si>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</si>
  <si>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</si>
  <si>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</si>
  <si>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</si>
  <si>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</si>
  <si>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</si>
  <si>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</si>
  <si>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</si>
  <si>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</si>
  <si>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</si>
  <si>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</si>
  <si>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</si>
  <si>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</si>
  <si>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</si>
  <si>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</si>
  <si>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</si>
  <si>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</si>
  <si>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</si>
  <si>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</si>
  <si>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</si>
  <si>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</si>
  <si>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</si>
  <si>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</si>
  <si>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</si>
  <si>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</si>
  <si>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</si>
  <si>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</si>
  <si>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</si>
  <si>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</si>
  <si>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</si>
  <si>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</si>
  <si>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</si>
  <si>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</si>
  <si>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</si>
  <si>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</si>
  <si>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</si>
  <si>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</si>
  <si>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</si>
  <si>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</si>
  <si>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</si>
  <si>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</si>
  <si>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</si>
  <si>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</si>
  <si>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</si>
  <si>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</si>
  <si>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</si>
  <si>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</si>
  <si>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</si>
  <si>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</si>
  <si>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</si>
  <si>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</si>
  <si>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</si>
  <si>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</si>
  <si>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</si>
  <si>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</si>
  <si>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</si>
  <si>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</si>
  <si>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</si>
  <si>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</si>
  <si>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</si>
  <si>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</si>
  <si>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</si>
  <si>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</si>
  <si>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</si>
  <si>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</si>
  <si>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</si>
  <si>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</si>
  <si>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</si>
  <si>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</si>
  <si>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</si>
  <si>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</si>
  <si>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</si>
  <si>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</si>
  <si>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</si>
  <si>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</si>
  <si>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</si>
  <si>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</si>
  <si>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</si>
  <si>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</si>
  <si>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</si>
  <si>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</si>
  <si>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</si>
  <si>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</si>
  <si>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</si>
  <si>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</si>
  <si>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</si>
  <si>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</si>
  <si>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</si>
  <si>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</si>
  <si>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</si>
  <si>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</si>
  <si>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</si>
  <si>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</si>
  <si>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</si>
  <si>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</si>
  <si>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</si>
  <si>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</si>
  <si>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</si>
  <si>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</si>
  <si>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</si>
  <si>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</si>
  <si>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</si>
  <si>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</si>
  <si>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</si>
  <si>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</si>
  <si>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</si>
  <si>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</si>
  <si>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</si>
  <si>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</si>
  <si>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</si>
  <si>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</si>
  <si>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</si>
  <si>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</si>
  <si>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</si>
  <si>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</si>
  <si>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</si>
  <si>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</si>
  <si>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</si>
  <si>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</si>
  <si>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</si>
  <si>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</si>
  <si>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</si>
  <si>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</si>
  <si>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</si>
  <si>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</si>
  <si>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</si>
  <si>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</si>
  <si>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</si>
  <si>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</si>
  <si>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</si>
  <si>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</si>
  <si>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</si>
  <si>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</si>
  <si>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</si>
  <si>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</si>
  <si>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</si>
  <si>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</si>
  <si>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</si>
  <si>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</si>
  <si>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</si>
  <si>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</si>
  <si>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</si>
  <si>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</si>
  <si>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</si>
  <si>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</si>
  <si>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</si>
  <si>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</si>
  <si>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</si>
  <si>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</si>
  <si>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</si>
  <si>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</si>
  <si>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</si>
  <si>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</si>
  <si>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</si>
  <si>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</si>
  <si>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</si>
  <si>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</si>
  <si>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</si>
  <si>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</si>
  <si>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</si>
  <si>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</si>
  <si>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</si>
  <si>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</si>
  <si>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</si>
  <si>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</si>
  <si>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</si>
  <si>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</si>
  <si>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</si>
  <si>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</si>
  <si>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</si>
  <si>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</si>
  <si>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</si>
  <si>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</si>
  <si>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</si>
  <si>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</si>
  <si>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</si>
  <si>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</si>
  <si>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</si>
  <si>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</si>
  <si>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</si>
  <si>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</si>
  <si>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</si>
  <si>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</si>
  <si>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</si>
  <si>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</si>
  <si>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</si>
  <si>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</si>
  <si>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</si>
  <si>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</si>
  <si>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</si>
  <si>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</si>
  <si>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</si>
  <si>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</si>
  <si>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</si>
  <si>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</si>
  <si>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</si>
  <si>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</si>
  <si>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</si>
  <si>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</si>
  <si>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</si>
  <si>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</si>
  <si>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</si>
  <si>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</si>
  <si>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</si>
  <si>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</si>
  <si>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</si>
  <si>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</si>
  <si>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</si>
  <si>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</si>
  <si>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</si>
  <si>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</si>
  <si>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</si>
  <si>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</si>
  <si>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</si>
  <si>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</si>
  <si>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</si>
  <si>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</si>
  <si>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</si>
  <si>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</si>
  <si>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</si>
  <si>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</si>
  <si>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</si>
  <si>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</si>
  <si>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</si>
  <si>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</si>
  <si>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</si>
  <si>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</si>
  <si>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</si>
  <si>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</si>
  <si>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</si>
  <si>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</si>
  <si>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</si>
  <si>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</si>
  <si>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</si>
  <si>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</si>
  <si>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</si>
  <si>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</si>
  <si>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</si>
  <si>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</si>
  <si>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</si>
  <si>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</si>
  <si>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</si>
  <si>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</si>
  <si>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</si>
  <si>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</si>
  <si>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</si>
  <si>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</si>
  <si>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</si>
  <si>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</si>
  <si>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</si>
  <si>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</si>
  <si>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</si>
  <si>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</si>
  <si>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</si>
  <si>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</si>
  <si>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</si>
  <si>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</si>
  <si>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</si>
  <si>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</si>
  <si>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</si>
  <si>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</si>
  <si>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</si>
  <si>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</si>
  <si>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</si>
  <si>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</si>
  <si>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</si>
  <si>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</si>
  <si>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</si>
  <si>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</si>
  <si>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</si>
  <si>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</si>
  <si>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</si>
  <si>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</si>
  <si>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</si>
  <si>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</si>
  <si>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</si>
  <si>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</si>
  <si>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</si>
  <si>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</si>
  <si>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</si>
  <si>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</si>
  <si>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</si>
  <si>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</si>
  <si>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</si>
  <si>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</si>
  <si>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</si>
  <si>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</si>
  <si>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</si>
  <si>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</si>
  <si>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</si>
  <si>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</si>
  <si>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</si>
  <si>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</si>
  <si>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</si>
  <si>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</si>
  <si>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</si>
  <si>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</si>
  <si>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</si>
  <si>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</si>
  <si>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</si>
  <si>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</si>
  <si>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</si>
  <si>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</si>
  <si>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</si>
  <si>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</si>
  <si>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</si>
  <si>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</si>
  <si>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</si>
  <si>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</si>
  <si>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</si>
  <si>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</si>
  <si>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</si>
  <si>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</si>
  <si>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</si>
  <si>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</si>
  <si>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</si>
  <si>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</si>
  <si>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</si>
  <si>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</si>
  <si>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</si>
  <si>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</si>
  <si>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</si>
  <si>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</si>
  <si>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</si>
  <si>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</si>
  <si>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</si>
  <si>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</si>
  <si>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</si>
  <si>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</si>
  <si>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</si>
  <si>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</si>
  <si>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</si>
  <si>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</si>
  <si>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</si>
  <si>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</si>
  <si>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</si>
  <si>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</si>
  <si>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</si>
  <si>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</si>
  <si>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</si>
  <si>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</si>
  <si>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</si>
  <si>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</si>
  <si>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</si>
  <si>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</si>
  <si>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</si>
  <si>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</si>
  <si>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</si>
  <si>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</si>
  <si>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</si>
  <si>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</si>
  <si>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</si>
  <si>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</si>
  <si>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</si>
  <si>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</si>
  <si>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</si>
  <si>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</si>
  <si>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</si>
  <si>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</si>
  <si>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</si>
  <si>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</si>
  <si>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</si>
  <si>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</si>
  <si>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</si>
  <si>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</si>
  <si>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</si>
  <si>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</si>
  <si>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</si>
  <si>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</si>
  <si>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</si>
  <si>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</si>
  <si>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</si>
  <si>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</si>
  <si>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</si>
  <si>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</si>
  <si>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</si>
  <si>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</si>
  <si>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</si>
  <si>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</si>
  <si>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</si>
  <si>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</si>
  <si>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</si>
  <si>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</si>
  <si>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</si>
  <si>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</si>
  <si>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</si>
  <si>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</si>
  <si>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</si>
  <si>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</si>
  <si>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</si>
  <si>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</si>
  <si>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</si>
  <si>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</si>
  <si>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</si>
  <si>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</si>
  <si>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</si>
  <si>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</si>
  <si>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</si>
  <si>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</si>
  <si>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</si>
  <si>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</si>
  <si>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</si>
  <si>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</si>
  <si>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</si>
  <si>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</si>
  <si>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</si>
  <si>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</si>
  <si>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</si>
  <si>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</si>
  <si>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</si>
  <si>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</si>
  <si>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</si>
  <si>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</si>
  <si>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</si>
  <si>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</si>
  <si>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</si>
  <si>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</si>
  <si>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</si>
  <si>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</si>
  <si>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</si>
  <si>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</si>
  <si>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</si>
  <si>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</si>
  <si>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</si>
  <si>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</si>
  <si>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</si>
  <si>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</si>
  <si>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</si>
  <si>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</si>
  <si>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</si>
  <si>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</si>
  <si>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</si>
  <si>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</si>
  <si>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</si>
  <si>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</si>
  <si>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</si>
  <si>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</si>
  <si>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</si>
  <si>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</si>
  <si>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</si>
  <si>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</si>
  <si>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</si>
  <si>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</si>
  <si>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</si>
  <si>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</si>
  <si>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</si>
  <si>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</si>
  <si>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</si>
  <si>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</si>
  <si>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</si>
  <si>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</si>
  <si>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</si>
  <si>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</si>
  <si>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</si>
  <si>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</si>
  <si>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</si>
  <si>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</si>
  <si>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</si>
  <si>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</si>
  <si>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</si>
  <si>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</si>
  <si>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</si>
  <si>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</si>
  <si>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</si>
  <si>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</si>
  <si>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</si>
  <si>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</si>
  <si>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</si>
  <si>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</si>
  <si>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</si>
  <si>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</si>
  <si>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</si>
  <si>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</si>
  <si>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</si>
  <si>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</si>
  <si>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</si>
  <si>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</si>
  <si>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</si>
  <si>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</si>
  <si>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</si>
  <si>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</si>
  <si>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</si>
  <si>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</si>
  <si>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</si>
  <si>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</si>
  <si>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</si>
  <si>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</si>
  <si>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</si>
  <si>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</si>
  <si>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</si>
  <si>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</si>
  <si>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</si>
  <si>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</si>
  <si>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</si>
  <si>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</si>
  <si>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</si>
  <si>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</si>
  <si>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</si>
  <si>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</si>
  <si>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</si>
  <si>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</si>
  <si>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</si>
  <si>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</si>
  <si>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</si>
  <si>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</si>
  <si>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</si>
  <si>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</si>
  <si>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</si>
  <si>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</si>
  <si>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</si>
  <si>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</si>
  <si>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</si>
  <si>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</si>
  <si>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</si>
  <si>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</si>
  <si>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</si>
  <si>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</si>
  <si>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</si>
  <si>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</si>
  <si>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</si>
  <si>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</si>
  <si>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</si>
  <si>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</si>
  <si>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</si>
  <si>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</si>
  <si>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</si>
  <si>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</si>
  <si>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</si>
  <si>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</si>
  <si>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</si>
  <si>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</si>
  <si>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</si>
  <si>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</si>
  <si>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</si>
  <si>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</si>
  <si>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</si>
  <si>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</si>
  <si>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</si>
  <si>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</si>
  <si>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</si>
  <si>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</si>
  <si>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</si>
  <si>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</si>
  <si>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</si>
  <si>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</si>
  <si>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</si>
  <si>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</si>
  <si>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</si>
  <si>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</si>
  <si>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</si>
  <si>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</si>
  <si>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</si>
  <si>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</si>
  <si>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</si>
  <si>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</si>
  <si>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</si>
  <si>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</si>
  <si>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</si>
  <si>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</si>
  <si>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</si>
  <si>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</si>
  <si>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</si>
  <si>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</si>
  <si>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</si>
  <si>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</si>
  <si>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</si>
  <si>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</si>
  <si>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</si>
  <si>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</si>
  <si>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</si>
  <si>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</si>
  <si>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</si>
  <si>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</si>
  <si>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</si>
  <si>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</si>
  <si>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</si>
  <si>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</si>
  <si>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</si>
  <si>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</si>
  <si>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</si>
  <si>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</si>
  <si>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</si>
  <si>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</si>
  <si>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</si>
  <si>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</si>
  <si>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</si>
  <si>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</si>
  <si>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</si>
  <si>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</si>
  <si>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</si>
  <si>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</si>
  <si>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</si>
  <si>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</si>
  <si>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</si>
  <si>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</si>
  <si>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</si>
  <si>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</si>
  <si>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</si>
  <si>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</si>
  <si>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</si>
  <si>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</si>
  <si>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</si>
  <si>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</si>
  <si>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</si>
  <si>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</si>
  <si>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</si>
  <si>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</si>
  <si>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</si>
  <si>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</si>
  <si>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</si>
  <si>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</si>
  <si>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</si>
  <si>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</si>
  <si>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</si>
  <si>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</si>
  <si>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</si>
  <si>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</si>
  <si>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</si>
  <si>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</si>
  <si>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</si>
  <si>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</si>
  <si>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</si>
  <si>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</si>
  <si>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</si>
  <si>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</si>
  <si>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</si>
  <si>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</si>
  <si>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</si>
  <si>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</si>
  <si>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</si>
  <si>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</si>
  <si>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</si>
  <si>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</si>
  <si>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</si>
  <si>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</si>
  <si>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</si>
  <si>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</si>
  <si>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</si>
  <si>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</si>
  <si>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</si>
  <si>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</si>
  <si>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</si>
  <si>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</si>
  <si>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</si>
  <si>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</si>
  <si>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</si>
  <si>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</si>
  <si>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</si>
  <si>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</si>
  <si>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</si>
  <si>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</si>
  <si>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</si>
  <si>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</si>
  <si>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</si>
  <si>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</si>
  <si>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</si>
  <si>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</si>
  <si>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</si>
  <si>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</si>
  <si>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</si>
  <si>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</si>
  <si>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</si>
  <si>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</si>
  <si>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</si>
  <si>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</si>
  <si>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</si>
  <si>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</si>
  <si>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</si>
  <si>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</si>
  <si>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</si>
  <si>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</si>
  <si>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</si>
  <si>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</si>
  <si>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</si>
  <si>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</si>
  <si>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</si>
  <si>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</si>
  <si>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</si>
  <si>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</si>
  <si>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</si>
  <si>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</si>
  <si>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</si>
  <si>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</si>
  <si>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</si>
  <si>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</si>
  <si>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</si>
  <si>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</si>
  <si>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</si>
  <si>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</si>
  <si>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</si>
  <si>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</si>
  <si>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</si>
  <si>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</si>
  <si>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</si>
  <si>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</si>
  <si>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</si>
  <si>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</si>
  <si>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</si>
  <si>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</si>
  <si>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</si>
  <si>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</si>
  <si>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</si>
  <si>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</si>
  <si>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</si>
  <si>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</si>
  <si>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</si>
  <si>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</si>
  <si>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</si>
  <si>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</si>
  <si>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</si>
  <si>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</si>
  <si>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</si>
  <si>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</si>
  <si>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</si>
  <si>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</si>
  <si>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</si>
  <si>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</si>
  <si>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</si>
  <si>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</si>
  <si>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</si>
  <si>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</si>
  <si>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</si>
  <si>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</si>
  <si>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</si>
  <si>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</si>
  <si>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</si>
  <si>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</si>
  <si>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</si>
  <si>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</si>
  <si>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</si>
  <si>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</si>
  <si>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</si>
  <si>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</si>
  <si>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</si>
  <si>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</si>
  <si>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</si>
  <si>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</si>
  <si>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</si>
  <si>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</si>
  <si>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</si>
  <si>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</si>
  <si>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</si>
  <si>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</si>
  <si>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</si>
  <si>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</si>
  <si>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</si>
  <si>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</si>
  <si>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</si>
  <si>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</si>
  <si>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</si>
  <si>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</si>
  <si>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</si>
  <si>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</si>
  <si>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</si>
  <si>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</si>
  <si>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</si>
  <si>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</si>
  <si>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</si>
  <si>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</si>
  <si>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</si>
  <si>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</si>
  <si>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</si>
  <si>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</si>
  <si>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</si>
  <si>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</si>
  <si>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</si>
  <si>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</si>
  <si>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</si>
  <si>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</si>
  <si>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</si>
  <si>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</si>
  <si>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</si>
  <si>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</si>
  <si>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</si>
  <si>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</si>
  <si>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</si>
  <si>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</si>
  <si>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</si>
  <si>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</si>
  <si>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</si>
  <si>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</si>
  <si>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</si>
  <si>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</si>
  <si>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</si>
  <si>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</si>
  <si>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</si>
  <si>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</si>
  <si>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</si>
  <si>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</si>
  <si>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</si>
  <si>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</si>
  <si>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</si>
  <si>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</si>
  <si>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</si>
  <si>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</si>
  <si>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</si>
  <si>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</si>
  <si>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</si>
  <si>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</si>
  <si>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</si>
  <si>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</si>
  <si>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</si>
  <si>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</si>
  <si>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</si>
  <si>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</si>
  <si>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</si>
  <si>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</si>
  <si>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</si>
  <si>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</si>
  <si>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</si>
  <si>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</si>
  <si>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</si>
  <si>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</si>
  <si>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</si>
  <si>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</si>
  <si>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</si>
  <si>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</si>
  <si>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</si>
  <si>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</si>
  <si>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</si>
  <si>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</si>
  <si>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</si>
  <si>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</si>
  <si>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</si>
  <si>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</si>
  <si>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</si>
  <si>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</si>
  <si>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</si>
  <si>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</si>
  <si>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</si>
  <si>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</si>
  <si>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</si>
  <si>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</si>
  <si>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</si>
  <si>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</si>
  <si>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</si>
  <si>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</si>
  <si>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</si>
  <si>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</si>
  <si>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</si>
  <si>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</si>
  <si>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</si>
  <si>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</si>
  <si>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</si>
  <si>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</si>
  <si>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</si>
  <si>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</si>
  <si>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</si>
  <si>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</si>
  <si>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</si>
  <si>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</si>
  <si>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</si>
  <si>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</si>
  <si>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</si>
  <si>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</si>
  <si>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</si>
  <si>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</si>
  <si>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</si>
  <si>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</si>
  <si>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</si>
  <si>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</si>
  <si>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</si>
  <si>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</si>
  <si>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</si>
  <si>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</si>
  <si>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</si>
  <si>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</si>
  <si>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</si>
  <si>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</si>
  <si>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</si>
  <si>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</si>
  <si>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</si>
  <si>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</si>
  <si>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</si>
  <si>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</si>
  <si>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</si>
  <si>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</si>
  <si>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</si>
  <si>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</si>
  <si>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</si>
  <si>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</si>
  <si>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</si>
  <si>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</si>
  <si>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</si>
  <si>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</si>
  <si>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</si>
  <si>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</si>
  <si>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</si>
  <si>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</si>
  <si>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</si>
  <si>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</si>
  <si>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</si>
  <si>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</si>
  <si>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</si>
  <si>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</si>
  <si>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</si>
  <si>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</si>
  <si>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</si>
  <si>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</si>
  <si>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</si>
  <si>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</si>
  <si>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</si>
  <si>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</si>
  <si>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</si>
  <si>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</si>
  <si>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</si>
  <si>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</si>
  <si>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</si>
  <si>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</si>
  <si>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</si>
  <si>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</si>
  <si>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</si>
  <si>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</si>
  <si>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</si>
  <si>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</si>
  <si>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</si>
  <si>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</si>
  <si>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</si>
  <si>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</si>
  <si>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</si>
  <si>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</si>
  <si>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</si>
  <si>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</si>
  <si>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</si>
  <si>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</si>
  <si>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</si>
  <si>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</si>
  <si>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</si>
  <si>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</si>
  <si>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</si>
  <si>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</si>
  <si>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</si>
  <si>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</si>
  <si>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</si>
  <si>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</si>
  <si>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</si>
  <si>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</si>
  <si>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</si>
  <si>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</si>
  <si>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</si>
  <si>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</si>
  <si>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</si>
  <si>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</si>
  <si>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</si>
  <si>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</si>
  <si>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</si>
  <si>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</si>
  <si>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</si>
  <si>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</si>
  <si>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</si>
  <si>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</si>
  <si>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</si>
  <si>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</si>
  <si>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</si>
  <si>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CFSI</t>
  </si>
  <si>
    <t>Florida CirTech</t>
  </si>
  <si>
    <t>BARSN100CLB25, BARSN100CLeB</t>
  </si>
  <si>
    <t>SN100CL, SN100CLe</t>
  </si>
  <si>
    <t>Lead-Free bar solder</t>
  </si>
  <si>
    <t>BARFCTPLUS, BARFCTPLUSFB</t>
  </si>
  <si>
    <t>Nitroflo Plus</t>
  </si>
  <si>
    <t>63/37 Tin/Lead solder bar</t>
  </si>
  <si>
    <t>Ni10</t>
  </si>
  <si>
    <t>Nickel 10</t>
  </si>
  <si>
    <t>Nickel additive</t>
  </si>
  <si>
    <t>AO1000</t>
  </si>
  <si>
    <t>Germanium additive</t>
  </si>
  <si>
    <t>TS28, TS56</t>
  </si>
  <si>
    <t>Immersion Tin chemistry</t>
  </si>
  <si>
    <t>Weston Manter</t>
  </si>
  <si>
    <t>wmanter@fctassembly.com</t>
  </si>
  <si>
    <t>970-346-8002</t>
  </si>
  <si>
    <t>RMI validated and compliant smelter (see smelter list tab for complete breakdown)</t>
  </si>
  <si>
    <t>Bangka Belitung</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</si>
</sst>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0" fillId="0" borderId="42" xfId="0" applyBorder="1" applyAlignment="1" applyProtection="1">
      <alignment horizontal="left" vertical="center"/>
      <protection locked="0" hidden="1"/>
    </xf>
    <xf numFmtId="0" fontId="0" fillId="0" borderId="65" xfId="0" applyFont="1" applyBorder="1" applyAlignment="1" applyProtection="1">
      <alignment vertical="center" wrapText="1"/>
      <protection locked="0" hidden="1"/>
    </xf>
    <xf numFmtId="0" fontId="0" fillId="2" borderId="66" xfId="0" applyFont="1"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2" borderId="65" xfId="0" applyFont="1" applyFill="1" applyBorder="1" applyAlignment="1" applyProtection="1">
      <alignment horizontal="left" vertical="center" wrapText="1"/>
      <protection locked="0"/>
    </xf>
    <xf numFmtId="0" fontId="14" fillId="2" borderId="35" xfId="0" applyFont="1" applyFill="1" applyBorder="1" applyAlignment="1" applyProtection="1">
      <alignment horizontal="center" vertical="center" wrapText="1"/>
      <protection locked="0" hidden="1"/>
    </xf>
    <xf numFmtId="0" fontId="0" fillId="0" borderId="67" xfId="0" applyBorder="1" applyAlignment="1" applyProtection="1">
      <alignment horizontal="left" vertical="center"/>
      <protection locked="0" hidden="1"/>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49" fontId="0" fillId="0" borderId="0" xfId="0" applyNumberFormat="1" applyFont="1" applyFill="1" applyBorder="1" applyAlignment="1" applyProtection="1">
      <alignment vertical="center"/>
      <protection locked="0"/>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44">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manter@fctassembl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wmanter@fctassembl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3.5"/>
  <cols>
    <col min="1" max="1" width="0.84375" style="118" customWidth="1"/>
    <col min="2" max="2" width="6.84375" style="118" customWidth="1"/>
    <col min="3" max="3" width="8.4609375" style="118" customWidth="1"/>
    <col min="4" max="4" width="13" style="234" customWidth="1"/>
    <col min="5" max="5" width="42.3828125" style="118" customWidth="1"/>
    <col min="6" max="6" width="53.3828125" style="118" customWidth="1"/>
    <col min="7" max="7" width="0.84375" style="118" customWidth="1"/>
    <col min="8" max="16384" width="9" style="118"/>
  </cols>
  <sheetData>
    <row r="1" spans="1:7" ht="14" thickTop="1">
      <c r="A1" s="9"/>
      <c r="B1" s="10"/>
      <c r="C1" s="10"/>
      <c r="D1" s="226"/>
      <c r="E1" s="10"/>
      <c r="F1" s="10"/>
      <c r="G1" s="11"/>
    </row>
    <row r="2" spans="1:7">
      <c r="A2" s="367"/>
      <c r="B2" s="38" t="s">
        <v>975</v>
      </c>
      <c r="C2" s="36"/>
      <c r="D2" s="227"/>
      <c r="E2" s="3"/>
      <c r="F2" s="36"/>
      <c r="G2" s="34"/>
    </row>
    <row r="3" spans="1:7">
      <c r="A3" s="367"/>
      <c r="B3" s="5" t="s">
        <v>964</v>
      </c>
      <c r="C3" s="6"/>
      <c r="D3" s="228"/>
      <c r="E3" s="3"/>
      <c r="F3" s="6"/>
      <c r="G3" s="34"/>
    </row>
    <row r="4" spans="1:7" ht="15">
      <c r="A4" s="367"/>
      <c r="B4" s="41" t="s">
        <v>977</v>
      </c>
      <c r="C4" s="7"/>
      <c r="D4" s="229"/>
      <c r="E4" s="3"/>
      <c r="F4" s="7"/>
      <c r="G4" s="34"/>
    </row>
    <row r="5" spans="1:7">
      <c r="A5" s="367"/>
      <c r="B5" s="40" t="s">
        <v>1169</v>
      </c>
      <c r="C5" s="4"/>
      <c r="D5" s="230"/>
      <c r="E5" s="3"/>
      <c r="F5" s="4"/>
      <c r="G5" s="34"/>
    </row>
    <row r="6" spans="1:7">
      <c r="A6" s="367"/>
      <c r="B6" s="8"/>
      <c r="C6" s="8"/>
      <c r="D6" s="231"/>
      <c r="E6" s="8"/>
      <c r="F6" s="8"/>
      <c r="G6" s="34"/>
    </row>
    <row r="7" spans="1:7">
      <c r="A7" s="367"/>
      <c r="B7" s="8"/>
      <c r="C7" s="8"/>
      <c r="D7" s="231"/>
      <c r="E7" s="8"/>
      <c r="F7" s="8"/>
      <c r="G7" s="34"/>
    </row>
    <row r="8" spans="1:7">
      <c r="A8" s="367"/>
      <c r="B8" s="8"/>
      <c r="C8" s="8"/>
      <c r="D8" s="231"/>
      <c r="E8" s="8"/>
      <c r="F8" s="8"/>
      <c r="G8" s="34"/>
    </row>
    <row r="9" spans="1:7">
      <c r="A9" s="367"/>
      <c r="B9" s="370" t="s">
        <v>978</v>
      </c>
      <c r="C9" s="370"/>
      <c r="D9" s="370"/>
      <c r="E9" s="370"/>
      <c r="F9" s="370"/>
      <c r="G9" s="34"/>
    </row>
    <row r="10" spans="1:7" ht="27" customHeight="1">
      <c r="A10" s="367"/>
      <c r="B10" s="371" t="s">
        <v>511</v>
      </c>
      <c r="C10" s="371"/>
      <c r="D10" s="371"/>
      <c r="E10" s="371"/>
      <c r="F10" s="371"/>
      <c r="G10" s="34"/>
    </row>
    <row r="11" spans="1:7" ht="27" customHeight="1">
      <c r="A11" s="367"/>
      <c r="B11" s="372"/>
      <c r="C11" s="372"/>
      <c r="D11" s="372"/>
      <c r="E11" s="372"/>
      <c r="F11" s="372"/>
      <c r="G11" s="34"/>
    </row>
    <row r="12" spans="1:7">
      <c r="A12" s="367"/>
      <c r="B12" s="42" t="s">
        <v>976</v>
      </c>
      <c r="C12" s="43" t="s">
        <v>979</v>
      </c>
      <c r="D12" s="232" t="s">
        <v>980</v>
      </c>
      <c r="E12" s="43" t="s">
        <v>706</v>
      </c>
      <c r="F12" s="43" t="s">
        <v>707</v>
      </c>
      <c r="G12" s="34"/>
    </row>
    <row r="13" spans="1:7" ht="20">
      <c r="A13" s="367"/>
      <c r="B13" s="2">
        <v>1</v>
      </c>
      <c r="C13" s="37" t="s">
        <v>1220</v>
      </c>
      <c r="D13" s="39" t="s">
        <v>1004</v>
      </c>
      <c r="E13" s="214" t="s">
        <v>981</v>
      </c>
      <c r="F13" s="214"/>
      <c r="G13" s="34"/>
    </row>
    <row r="14" spans="1:7" ht="30">
      <c r="A14" s="367"/>
      <c r="B14" s="2">
        <v>2</v>
      </c>
      <c r="C14" s="37" t="s">
        <v>1220</v>
      </c>
      <c r="D14" s="39" t="s">
        <v>1154</v>
      </c>
      <c r="E14" s="214" t="s">
        <v>607</v>
      </c>
      <c r="F14" s="214" t="s">
        <v>608</v>
      </c>
      <c r="G14" s="34"/>
    </row>
    <row r="15" spans="1:7" ht="89.15" customHeight="1">
      <c r="A15" s="367"/>
      <c r="B15" s="373">
        <v>2.0099999999999998</v>
      </c>
      <c r="C15" s="364" t="s">
        <v>1220</v>
      </c>
      <c r="D15" s="376" t="s">
        <v>2745</v>
      </c>
      <c r="E15" s="215" t="s">
        <v>708</v>
      </c>
      <c r="F15" s="215" t="s">
        <v>711</v>
      </c>
      <c r="G15" s="34"/>
    </row>
    <row r="16" spans="1:7" ht="99" customHeight="1">
      <c r="A16" s="367"/>
      <c r="B16" s="374"/>
      <c r="C16" s="365"/>
      <c r="D16" s="377"/>
      <c r="E16" s="216"/>
      <c r="F16" s="216" t="s">
        <v>709</v>
      </c>
      <c r="G16" s="34"/>
    </row>
    <row r="17" spans="1:7" ht="63" customHeight="1">
      <c r="A17" s="367"/>
      <c r="B17" s="375"/>
      <c r="C17" s="366"/>
      <c r="D17" s="378"/>
      <c r="E17" s="37"/>
      <c r="F17" s="37" t="s">
        <v>710</v>
      </c>
      <c r="G17" s="34"/>
    </row>
    <row r="18" spans="1:7" ht="117" customHeight="1">
      <c r="A18" s="367"/>
      <c r="B18" s="373">
        <v>2.02</v>
      </c>
      <c r="C18" s="364" t="s">
        <v>1220</v>
      </c>
      <c r="D18" s="376" t="s">
        <v>2746</v>
      </c>
      <c r="E18" s="215" t="s">
        <v>512</v>
      </c>
      <c r="F18" s="215" t="s">
        <v>601</v>
      </c>
      <c r="G18" s="34"/>
    </row>
    <row r="19" spans="1:7" ht="71.150000000000006" customHeight="1">
      <c r="A19" s="367"/>
      <c r="B19" s="374"/>
      <c r="C19" s="365"/>
      <c r="D19" s="377"/>
      <c r="E19" s="216" t="s">
        <v>606</v>
      </c>
      <c r="F19" s="216" t="s">
        <v>513</v>
      </c>
      <c r="G19" s="34"/>
    </row>
    <row r="20" spans="1:7" ht="90.75" customHeight="1">
      <c r="A20" s="367"/>
      <c r="B20" s="374"/>
      <c r="C20" s="365"/>
      <c r="D20" s="377"/>
      <c r="E20" s="216"/>
      <c r="F20" s="216" t="s">
        <v>713</v>
      </c>
      <c r="G20" s="34"/>
    </row>
    <row r="21" spans="1:7" ht="74.25" customHeight="1">
      <c r="A21" s="367"/>
      <c r="B21" s="375"/>
      <c r="C21" s="366"/>
      <c r="D21" s="378"/>
      <c r="E21" s="37"/>
      <c r="F21" s="37" t="s">
        <v>712</v>
      </c>
      <c r="G21" s="34"/>
    </row>
    <row r="22" spans="1:7" ht="90" customHeight="1">
      <c r="A22" s="367"/>
      <c r="B22" s="358">
        <v>2.0299999999999998</v>
      </c>
      <c r="C22" s="358" t="s">
        <v>947</v>
      </c>
      <c r="D22" s="361" t="s">
        <v>2747</v>
      </c>
      <c r="E22" s="364" t="s">
        <v>510</v>
      </c>
      <c r="F22" s="215" t="s">
        <v>534</v>
      </c>
      <c r="G22" s="34"/>
    </row>
    <row r="23" spans="1:7" ht="109.5" customHeight="1">
      <c r="A23" s="367"/>
      <c r="B23" s="359"/>
      <c r="C23" s="359"/>
      <c r="D23" s="362"/>
      <c r="E23" s="365"/>
      <c r="F23" s="216" t="s">
        <v>948</v>
      </c>
      <c r="G23" s="34"/>
    </row>
    <row r="24" spans="1:7" ht="74.25" customHeight="1">
      <c r="A24" s="367"/>
      <c r="B24" s="360"/>
      <c r="C24" s="360"/>
      <c r="D24" s="363"/>
      <c r="E24" s="366"/>
      <c r="F24" s="37" t="s">
        <v>509</v>
      </c>
      <c r="G24" s="34"/>
    </row>
    <row r="25" spans="1:7" ht="72" customHeight="1">
      <c r="A25" s="367"/>
      <c r="B25" s="2" t="s">
        <v>532</v>
      </c>
      <c r="C25" s="37" t="s">
        <v>533</v>
      </c>
      <c r="D25" s="39" t="s">
        <v>2748</v>
      </c>
      <c r="E25" s="37" t="s">
        <v>2741</v>
      </c>
      <c r="F25" s="37" t="s">
        <v>535</v>
      </c>
      <c r="G25" s="34"/>
    </row>
    <row r="26" spans="1:7" ht="98.15" customHeight="1">
      <c r="A26" s="367"/>
      <c r="B26" s="355">
        <v>3</v>
      </c>
      <c r="C26" s="373" t="s">
        <v>79</v>
      </c>
      <c r="D26" s="376" t="s">
        <v>2749</v>
      </c>
      <c r="E26" s="364" t="s">
        <v>0</v>
      </c>
      <c r="F26" s="215" t="s">
        <v>73</v>
      </c>
      <c r="G26" s="34"/>
    </row>
    <row r="27" spans="1:7" ht="90" customHeight="1">
      <c r="A27" s="367"/>
      <c r="B27" s="356"/>
      <c r="C27" s="374"/>
      <c r="D27" s="377"/>
      <c r="E27" s="365"/>
      <c r="F27" s="216" t="s">
        <v>68</v>
      </c>
      <c r="G27" s="34"/>
    </row>
    <row r="28" spans="1:7" ht="19.399999999999999" customHeight="1">
      <c r="A28" s="367"/>
      <c r="B28" s="356"/>
      <c r="C28" s="374"/>
      <c r="D28" s="377"/>
      <c r="E28" s="365"/>
      <c r="F28" s="216" t="s">
        <v>69</v>
      </c>
      <c r="G28" s="34"/>
    </row>
    <row r="29" spans="1:7" ht="74.5" customHeight="1">
      <c r="A29" s="367"/>
      <c r="B29" s="356"/>
      <c r="C29" s="374"/>
      <c r="D29" s="377"/>
      <c r="E29" s="365"/>
      <c r="F29" s="216" t="s">
        <v>70</v>
      </c>
      <c r="G29" s="34"/>
    </row>
    <row r="30" spans="1:7" ht="62.5" customHeight="1">
      <c r="A30" s="367"/>
      <c r="B30" s="356"/>
      <c r="C30" s="374"/>
      <c r="D30" s="377"/>
      <c r="E30" s="365"/>
      <c r="F30" s="216" t="s">
        <v>71</v>
      </c>
      <c r="G30" s="34"/>
    </row>
    <row r="31" spans="1:7" ht="81" customHeight="1">
      <c r="A31" s="367"/>
      <c r="B31" s="356"/>
      <c r="C31" s="374"/>
      <c r="D31" s="377"/>
      <c r="E31" s="365"/>
      <c r="F31" s="216" t="s">
        <v>72</v>
      </c>
      <c r="G31" s="34"/>
    </row>
    <row r="32" spans="1:7" ht="48.75" customHeight="1">
      <c r="A32" s="367"/>
      <c r="B32" s="356"/>
      <c r="C32" s="374"/>
      <c r="D32" s="377"/>
      <c r="E32" s="365"/>
      <c r="F32" s="216" t="s">
        <v>75</v>
      </c>
      <c r="G32" s="34"/>
    </row>
    <row r="33" spans="1:7" ht="98.5" customHeight="1">
      <c r="A33" s="367"/>
      <c r="B33" s="356"/>
      <c r="C33" s="374"/>
      <c r="D33" s="377"/>
      <c r="E33" s="365"/>
      <c r="F33" s="216" t="s">
        <v>74</v>
      </c>
      <c r="G33" s="34"/>
    </row>
    <row r="34" spans="1:7" ht="89.15" customHeight="1">
      <c r="A34" s="367"/>
      <c r="B34" s="356"/>
      <c r="C34" s="374"/>
      <c r="D34" s="377"/>
      <c r="E34" s="365"/>
      <c r="F34" s="216" t="s">
        <v>76</v>
      </c>
      <c r="G34" s="34"/>
    </row>
    <row r="35" spans="1:7" ht="29.15" customHeight="1">
      <c r="A35" s="367"/>
      <c r="B35" s="356"/>
      <c r="C35" s="374"/>
      <c r="D35" s="377"/>
      <c r="E35" s="365"/>
      <c r="F35" s="216" t="s">
        <v>77</v>
      </c>
      <c r="G35" s="34"/>
    </row>
    <row r="36" spans="1:7" ht="111">
      <c r="A36" s="367"/>
      <c r="B36" s="357"/>
      <c r="C36" s="375"/>
      <c r="D36" s="378"/>
      <c r="E36" s="366"/>
      <c r="F36" s="217" t="s">
        <v>78</v>
      </c>
      <c r="G36" s="34"/>
    </row>
    <row r="37" spans="1:7" ht="100">
      <c r="A37" s="367"/>
      <c r="B37" s="176">
        <v>3.01</v>
      </c>
      <c r="C37" s="177" t="s">
        <v>79</v>
      </c>
      <c r="D37" s="39" t="s">
        <v>2750</v>
      </c>
      <c r="E37" s="218" t="s">
        <v>1475</v>
      </c>
      <c r="F37" s="219" t="s">
        <v>1602</v>
      </c>
      <c r="G37" s="34"/>
    </row>
    <row r="38" spans="1:7" ht="90">
      <c r="A38" s="367"/>
      <c r="B38" s="176">
        <v>3.02</v>
      </c>
      <c r="C38" s="177" t="s">
        <v>1509</v>
      </c>
      <c r="D38" s="39" t="s">
        <v>2751</v>
      </c>
      <c r="E38" s="218" t="s">
        <v>1524</v>
      </c>
      <c r="F38" s="219" t="s">
        <v>1603</v>
      </c>
      <c r="G38" s="34"/>
    </row>
    <row r="39" spans="1:7" ht="80">
      <c r="A39" s="367"/>
      <c r="B39" s="192">
        <v>4</v>
      </c>
      <c r="C39" s="191" t="s">
        <v>1782</v>
      </c>
      <c r="D39" s="39" t="s">
        <v>2752</v>
      </c>
      <c r="E39" s="37" t="s">
        <v>2680</v>
      </c>
      <c r="F39" s="37" t="s">
        <v>1783</v>
      </c>
      <c r="G39" s="34"/>
    </row>
    <row r="40" spans="1:7" ht="50">
      <c r="A40" s="367"/>
      <c r="B40" s="176">
        <v>4.01</v>
      </c>
      <c r="C40" s="191" t="s">
        <v>1782</v>
      </c>
      <c r="D40" s="39" t="s">
        <v>2754</v>
      </c>
      <c r="E40" s="37" t="s">
        <v>2700</v>
      </c>
      <c r="F40" s="37" t="s">
        <v>2706</v>
      </c>
      <c r="G40" s="34"/>
    </row>
    <row r="41" spans="1:7" ht="50">
      <c r="A41" s="367"/>
      <c r="B41" s="176" t="s">
        <v>2739</v>
      </c>
      <c r="C41" s="191" t="s">
        <v>1782</v>
      </c>
      <c r="D41" s="39" t="s">
        <v>2753</v>
      </c>
      <c r="E41" s="37" t="s">
        <v>2742</v>
      </c>
      <c r="F41" s="37" t="s">
        <v>2740</v>
      </c>
      <c r="G41" s="34"/>
    </row>
    <row r="42" spans="1:7" ht="50">
      <c r="A42" s="367"/>
      <c r="B42" s="176" t="s">
        <v>2791</v>
      </c>
      <c r="C42" s="191" t="s">
        <v>1782</v>
      </c>
      <c r="D42" s="39" t="s">
        <v>2962</v>
      </c>
      <c r="E42" s="37" t="s">
        <v>2741</v>
      </c>
      <c r="F42" s="37" t="s">
        <v>2792</v>
      </c>
      <c r="G42" s="34"/>
    </row>
    <row r="43" spans="1:7" ht="110">
      <c r="A43" s="367"/>
      <c r="B43" s="208">
        <v>4.0999999999999996</v>
      </c>
      <c r="C43" s="191" t="s">
        <v>2961</v>
      </c>
      <c r="D43" s="209">
        <v>42867</v>
      </c>
      <c r="E43" s="220" t="s">
        <v>2964</v>
      </c>
      <c r="F43" s="37" t="s">
        <v>2963</v>
      </c>
      <c r="G43" s="34"/>
    </row>
    <row r="44" spans="1:7" ht="70">
      <c r="A44" s="367"/>
      <c r="B44" s="208">
        <v>4.2</v>
      </c>
      <c r="C44" s="191" t="s">
        <v>2961</v>
      </c>
      <c r="D44" s="209">
        <v>42704</v>
      </c>
      <c r="E44" s="220" t="s">
        <v>3219</v>
      </c>
      <c r="F44" s="37" t="s">
        <v>3184</v>
      </c>
      <c r="G44" s="34"/>
    </row>
    <row r="45" spans="1:7" ht="130">
      <c r="A45" s="367"/>
      <c r="B45" s="287">
        <v>5</v>
      </c>
      <c r="C45" s="191" t="s">
        <v>2961</v>
      </c>
      <c r="D45" s="209">
        <v>42867</v>
      </c>
      <c r="E45" s="220" t="s">
        <v>14011</v>
      </c>
      <c r="F45" s="37" t="s">
        <v>13595</v>
      </c>
      <c r="G45" s="34"/>
    </row>
    <row r="46" spans="1:7" ht="30">
      <c r="A46" s="367"/>
      <c r="B46" s="208">
        <v>5.01</v>
      </c>
      <c r="C46" s="191" t="s">
        <v>2961</v>
      </c>
      <c r="D46" s="209">
        <v>42907</v>
      </c>
      <c r="E46" s="220" t="s">
        <v>14067</v>
      </c>
      <c r="F46" s="37" t="s">
        <v>13595</v>
      </c>
      <c r="G46" s="34"/>
    </row>
    <row r="47" spans="1:7" ht="60">
      <c r="A47" s="367"/>
      <c r="B47" s="208">
        <v>5.0999999999999996</v>
      </c>
      <c r="C47" s="191" t="s">
        <v>2961</v>
      </c>
      <c r="D47" s="209">
        <v>43070</v>
      </c>
      <c r="E47" s="220" t="s">
        <v>14293</v>
      </c>
      <c r="F47" s="37" t="s">
        <v>14294</v>
      </c>
      <c r="G47" s="34"/>
    </row>
    <row r="48" spans="1:7" ht="50">
      <c r="A48" s="367"/>
      <c r="B48" s="208">
        <v>5.1100000000000003</v>
      </c>
      <c r="C48" s="191" t="s">
        <v>14574</v>
      </c>
      <c r="D48" s="209">
        <v>43217</v>
      </c>
      <c r="E48" s="220" t="s">
        <v>14720</v>
      </c>
      <c r="F48" s="37" t="s">
        <v>14615</v>
      </c>
      <c r="G48" s="34"/>
    </row>
    <row r="49" spans="1:7" ht="14" thickBot="1">
      <c r="A49" s="368"/>
      <c r="B49" s="369" t="str">
        <f ca="1">OFFSET(L!$C$1,MATCH("General"&amp;"Cpy",L!$A:$A,0)-1,SL,,)</f>
        <v>© 2018 Responsible Minerals Initiative. All rights reserved.</v>
      </c>
      <c r="C49" s="369"/>
      <c r="D49" s="369"/>
      <c r="E49" s="369"/>
      <c r="F49" s="369"/>
      <c r="G49" s="35"/>
    </row>
    <row r="50" spans="1:7" ht="14"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4375" defaultRowHeight="13.5"/>
  <cols>
    <col min="1" max="1" width="20.4609375" style="80" customWidth="1"/>
    <col min="2" max="2" width="57.15234375" style="80" customWidth="1"/>
    <col min="3" max="16384" width="8.843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4375" defaultRowHeight="13.5"/>
  <cols>
    <col min="2" max="2" width="27.382812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election activeCell="A71" sqref="A71"/>
    </sheetView>
  </sheetViews>
  <sheetFormatPr defaultColWidth="8.84375" defaultRowHeight="13.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65">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4375" defaultRowHeight="13.5"/>
  <cols>
    <col min="1" max="1" width="1.61328125" style="118" customWidth="1"/>
    <col min="2" max="2" width="35.4609375" style="118" customWidth="1"/>
    <col min="3" max="3" width="105.4609375" style="118" customWidth="1"/>
    <col min="4" max="5" width="1.61328125" style="118" customWidth="1"/>
    <col min="6" max="6" width="4.4609375" style="118" customWidth="1"/>
    <col min="7" max="7" width="4.84375" style="118" customWidth="1"/>
    <col min="8" max="16384" width="8.84375" style="118"/>
  </cols>
  <sheetData>
    <row r="1" spans="1:5" ht="14" thickTop="1">
      <c r="A1" s="379"/>
      <c r="B1" s="380"/>
      <c r="C1" s="380"/>
      <c r="D1" s="381"/>
    </row>
    <row r="2" spans="1:5" ht="71.25" customHeight="1">
      <c r="A2" s="91"/>
      <c r="B2" s="172" t="str">
        <f ca="1">OFFSET(L!$C$1,MATCH("Definitions"&amp;ADDRESS(ROW(),COLUMN(),4),L!$A:$A,0)-1,SL,,)</f>
        <v>ITEM</v>
      </c>
      <c r="C2" s="172" t="str">
        <f ca="1">OFFSET(L!$C$1,MATCH("Definitions"&amp;ADDRESS(ROW(),COLUMN(),4),L!$A:$A,0)-1,SL,,)</f>
        <v>DEFINITION</v>
      </c>
      <c r="D2" s="383"/>
      <c r="E2" s="132"/>
    </row>
    <row r="3" spans="1:5" ht="64" customHeight="1">
      <c r="A3" s="91"/>
      <c r="B3" s="78" t="str">
        <f ca="1">OFFSET(L!$C$1,MATCH("Definitions"&amp;ADDRESS(ROW(),COLUMN(),4),L!$A:$A,0)-1,SL,,)</f>
        <v>3TG</v>
      </c>
      <c r="C3" s="78" t="str">
        <f ca="1">OFFSET(L!$C$1,MATCH("Definitions"&amp;ADDRESS(ROW(),COLUMN(),4),L!$A:$A,0)-1,SL,,)</f>
        <v>Tantalum, tin, tungsten, gold</v>
      </c>
      <c r="D3" s="38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3"/>
      <c r="E5" s="133" t="s">
        <v>1458</v>
      </c>
    </row>
    <row r="6" spans="1:5" ht="60">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3"/>
      <c r="E8" s="133" t="s">
        <v>1458</v>
      </c>
    </row>
    <row r="9" spans="1:5" ht="45">
      <c r="A9" s="91"/>
      <c r="B9" s="78" t="str">
        <f ca="1">OFFSET(L!$C$1,MATCH("Definitions"&amp;ADDRESS(ROW(),COLUMN(),4),L!$A:$A,0)-1,SL,,)</f>
        <v>DRC</v>
      </c>
      <c r="C9" s="78" t="str">
        <f ca="1">OFFSET(L!$C$1,MATCH("Definitions"&amp;ADDRESS(ROW(),COLUMN(),4),L!$A:$A,0)-1,SL,,)</f>
        <v>Democratic Republic of Congo</v>
      </c>
      <c r="D9" s="38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8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3"/>
      <c r="E19" s="133"/>
    </row>
    <row r="20" spans="1:5" ht="15">
      <c r="A20" s="91"/>
      <c r="B20" s="78" t="str">
        <f ca="1">OFFSET(L!$C$1,MATCH("Definitions"&amp;ADDRESS(ROW(),COLUMN(),4),L!$A:$A,0)-1,SL,,)</f>
        <v>RBA</v>
      </c>
      <c r="C20" s="78" t="str">
        <f ca="1">OFFSET(L!$C$1,MATCH("Definitions"&amp;ADDRESS(ROW(),COLUMN(),4),L!$A:$A,0)-1,SL,,)</f>
        <v>Responsible Business Alliance (www.responsiblebusiness.org)</v>
      </c>
      <c r="D20" s="38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83"/>
      <c r="E25" s="133" t="s">
        <v>1459</v>
      </c>
    </row>
    <row r="26" spans="1:5" ht="60">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3"/>
      <c r="E30" s="133"/>
    </row>
    <row r="31" spans="1:5" ht="15">
      <c r="A31" s="91"/>
      <c r="B31" s="382" t="str">
        <f ca="1">OFFSET(L!$C$1,MATCH("General"&amp;"Cpy",L!$A:$A,0)-1,SL,,)</f>
        <v>© 2018 Responsible Minerals Initiative. All rights reserved.</v>
      </c>
      <c r="C31" s="382"/>
      <c r="D31" s="383"/>
      <c r="E31" s="133"/>
    </row>
    <row r="32" spans="1:5" ht="14" thickBot="1">
      <c r="A32" s="92"/>
      <c r="B32" s="195"/>
      <c r="C32" s="195"/>
      <c r="D32" s="384"/>
    </row>
    <row r="33" ht="14"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22" zoomScale="60" zoomScaleNormal="60" zoomScalePageLayoutView="70" workbookViewId="0">
      <selection activeCell="G27" sqref="G27:J2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8" hidden="1" customWidth="1"/>
    <col min="13" max="15" width="4.84375" style="118" hidden="1" customWidth="1"/>
    <col min="16" max="23" width="9.15234375" hidden="1" customWidth="1"/>
    <col min="24" max="24" width="9.15234375" customWidth="1"/>
  </cols>
  <sheetData>
    <row r="1" spans="1:34" ht="15.5" thickTop="1">
      <c r="A1" s="416"/>
      <c r="B1" s="417"/>
      <c r="C1" s="417"/>
      <c r="D1" s="417"/>
      <c r="E1" s="417"/>
      <c r="F1" s="417"/>
      <c r="G1" s="417"/>
      <c r="H1" s="417"/>
      <c r="I1" s="417"/>
      <c r="J1" s="417"/>
      <c r="K1" s="418"/>
      <c r="L1" s="144"/>
      <c r="M1" s="135"/>
      <c r="N1" s="135"/>
      <c r="O1" s="136"/>
      <c r="P1" s="12"/>
      <c r="Q1" s="12"/>
      <c r="R1" s="12"/>
      <c r="S1" s="12"/>
      <c r="T1" s="12"/>
      <c r="U1" s="12"/>
      <c r="V1" s="12"/>
      <c r="W1" s="12"/>
      <c r="X1" s="12"/>
      <c r="Y1" s="12"/>
      <c r="Z1" s="12"/>
      <c r="AA1" s="12"/>
      <c r="AB1" s="12"/>
      <c r="AC1" s="12"/>
      <c r="AD1" s="12"/>
      <c r="AE1" s="12"/>
      <c r="AF1" s="12"/>
      <c r="AG1" s="12"/>
      <c r="AH1" s="12"/>
    </row>
    <row r="2" spans="1:34" ht="82.4" customHeight="1">
      <c r="A2" s="46"/>
      <c r="B2" s="171"/>
      <c r="C2" s="47"/>
      <c r="D2" s="419" t="str">
        <f ca="1">OFFSET(L!$C$1,MATCH("Declaration"&amp;ADDRESS(ROW(),COLUMN(),4),L!$A:$A,0)-1,SL,,)</f>
        <v>Conflict Minerals Reporting Template (CMRT)</v>
      </c>
      <c r="E2" s="420"/>
      <c r="F2" s="420"/>
      <c r="G2" s="420"/>
      <c r="H2" s="420"/>
      <c r="I2" s="420"/>
      <c r="J2" s="42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9"/>
      <c r="G3" s="429"/>
      <c r="H3" s="429"/>
      <c r="I3" s="194"/>
      <c r="J3" s="173" t="s">
        <v>14599</v>
      </c>
      <c r="K3" s="48"/>
      <c r="L3" s="144"/>
      <c r="M3" s="135"/>
      <c r="N3" s="135"/>
      <c r="O3" s="136"/>
      <c r="P3" s="149">
        <f>MATCH($D$3,LN,0)</f>
        <v>1</v>
      </c>
    </row>
    <row r="4" spans="1:34" ht="15">
      <c r="A4" s="46"/>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
      <c r="A7" s="46"/>
      <c r="B7" s="434" t="str">
        <f ca="1">OFFSET(L!$C$1,MATCH("Declaration"&amp;ADDRESS(ROW(),COLUMN(),4),L!$A:$A,0)-1,SL,,)</f>
        <v>Company Information</v>
      </c>
      <c r="C7" s="434"/>
      <c r="D7" s="434"/>
      <c r="E7" s="434"/>
      <c r="F7" s="434"/>
      <c r="G7" s="434"/>
      <c r="H7" s="434"/>
      <c r="I7" s="434"/>
      <c r="J7" s="434"/>
      <c r="K7" s="48"/>
      <c r="L7" s="146"/>
      <c r="M7" s="135"/>
      <c r="N7" s="135"/>
      <c r="O7" s="136"/>
      <c r="P7" s="12"/>
      <c r="Q7" s="12"/>
      <c r="R7" s="12"/>
      <c r="S7" s="12"/>
      <c r="T7" s="12"/>
      <c r="U7" s="12"/>
      <c r="V7" s="12"/>
      <c r="W7" s="12"/>
      <c r="X7" s="12"/>
      <c r="Y7" s="12"/>
      <c r="Z7" s="12"/>
      <c r="AA7" s="12"/>
      <c r="AB7" s="12"/>
      <c r="AC7" s="12"/>
      <c r="AD7" s="12"/>
      <c r="AE7" s="12"/>
      <c r="AF7" s="12"/>
      <c r="AG7" s="12"/>
      <c r="AH7" s="12"/>
    </row>
    <row r="8" spans="1:34" ht="15">
      <c r="A8" s="50"/>
      <c r="B8" s="90" t="str">
        <f ca="1">OFFSET(L!$C$1,MATCH("Declaration"&amp;ADDRESS(ROW(),COLUMN(),4),L!$A:$A,0)-1,SL,,)</f>
        <v>Company Name (*):</v>
      </c>
      <c r="C8" s="93"/>
      <c r="D8" s="422" t="s">
        <v>15426</v>
      </c>
      <c r="E8" s="423"/>
      <c r="F8" s="423"/>
      <c r="G8" s="423"/>
      <c r="H8" s="423"/>
      <c r="I8" s="423"/>
      <c r="J8" s="424"/>
      <c r="K8" s="51"/>
      <c r="L8" s="146"/>
      <c r="M8" s="135"/>
      <c r="N8" s="135"/>
      <c r="O8" s="136"/>
      <c r="P8" s="12"/>
      <c r="Q8" s="12"/>
      <c r="R8" s="12"/>
      <c r="S8" s="12"/>
      <c r="T8" s="12"/>
      <c r="U8" s="12"/>
      <c r="V8" s="12"/>
      <c r="W8" s="12"/>
      <c r="X8" s="12"/>
      <c r="Y8" s="12"/>
      <c r="Z8" s="12"/>
      <c r="AA8" s="12"/>
      <c r="AB8" s="12"/>
      <c r="AC8" s="12"/>
      <c r="AD8" s="12"/>
      <c r="AE8" s="12"/>
      <c r="AF8" s="12"/>
      <c r="AG8" s="12"/>
      <c r="AH8" s="12"/>
    </row>
    <row r="9" spans="1:34" ht="15">
      <c r="A9" s="50"/>
      <c r="B9" s="90" t="str">
        <f ca="1">OFFSET(L!$C$1,MATCH("Declaration"&amp;ADDRESS(ROW(),COLUMN(),4),L!$A:$A,0)-1,SL,,)</f>
        <v>Declaration Scope or Class (*):</v>
      </c>
      <c r="C9" s="93"/>
      <c r="D9" s="431" t="s">
        <v>570</v>
      </c>
      <c r="E9" s="432"/>
      <c r="F9" s="432"/>
      <c r="G9" s="43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5" customHeight="1">
      <c r="A10" s="50"/>
      <c r="B10" s="435" t="str">
        <f ca="1">OFFSET(L!$C$1,MATCH("Declaration"&amp;ADDRESS(ROW(),COLUMN(),4)&amp;LEFT($D$9,1),L!$A:$A,0)-1,SL,,)</f>
        <v>Go to Product List tab to enter products this declaration applies to</v>
      </c>
      <c r="C10" s="156"/>
      <c r="D10" s="426"/>
      <c r="E10" s="427"/>
      <c r="F10" s="427"/>
      <c r="G10" s="427"/>
      <c r="H10" s="427"/>
      <c r="I10" s="427"/>
      <c r="J10" s="42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36"/>
      <c r="C11" s="156"/>
      <c r="D11" s="400" t="str">
        <f ca="1">IF(D9=Q9,OFFSET(L!$C$1,MATCH("Declaration"&amp;ADDRESS(ROW(),COLUMN(),4),L!$A:$A,0)-1,SL,,),"")</f>
        <v>Click here to enter the products this declaration applies to</v>
      </c>
      <c r="E11" s="401"/>
      <c r="F11" s="401"/>
      <c r="G11" s="401"/>
      <c r="H11" s="401"/>
      <c r="I11" s="401"/>
      <c r="J11" s="40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
      <c r="A12" s="50"/>
      <c r="B12" s="52" t="str">
        <f ca="1">OFFSET(L!$C$1,MATCH("Declaration"&amp;ADDRESS(ROW(),COLUMN(),4),L!$A:$A,0)-1,SL,,)</f>
        <v>Company Unique ID:</v>
      </c>
      <c r="C12" s="94"/>
      <c r="D12" s="409"/>
      <c r="E12" s="410"/>
      <c r="F12" s="410"/>
      <c r="G12" s="410"/>
      <c r="H12" s="410"/>
      <c r="I12" s="410"/>
      <c r="J12" s="41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
      <c r="A13" s="50"/>
      <c r="B13" s="52" t="str">
        <f ca="1">OFFSET(L!$C$1,MATCH("Declaration"&amp;ADDRESS(ROW(),COLUMN(),4),L!$A:$A,0)-1,SL,,)</f>
        <v>Company Unique ID Authority:</v>
      </c>
      <c r="C13" s="94"/>
      <c r="D13" s="409"/>
      <c r="E13" s="410"/>
      <c r="F13" s="410"/>
      <c r="G13" s="410"/>
      <c r="H13" s="410"/>
      <c r="I13" s="410"/>
      <c r="J13" s="41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
      <c r="A14" s="50"/>
      <c r="B14" s="52" t="str">
        <f ca="1">OFFSET(L!$C$1,MATCH("Declaration"&amp;ADDRESS(ROW(),COLUMN(),4),L!$A:$A,0)-1,SL,,)</f>
        <v>Address:</v>
      </c>
      <c r="C14" s="94"/>
      <c r="D14" s="409"/>
      <c r="E14" s="410"/>
      <c r="F14" s="410"/>
      <c r="G14" s="410"/>
      <c r="H14" s="410"/>
      <c r="I14" s="410"/>
      <c r="J14" s="41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
      <c r="A15" s="50"/>
      <c r="B15" s="52" t="str">
        <f ca="1">OFFSET(L!$C$1,MATCH("Declaration"&amp;ADDRESS(ROW(),COLUMN(),4),L!$A:$A,0)-1,SL,,)</f>
        <v>Contact Name (*):</v>
      </c>
      <c r="C15" s="94"/>
      <c r="D15" s="409" t="s">
        <v>15440</v>
      </c>
      <c r="E15" s="410"/>
      <c r="F15" s="410"/>
      <c r="G15" s="410"/>
      <c r="H15" s="410"/>
      <c r="I15" s="410"/>
      <c r="J15" s="41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
      <c r="A16" s="50"/>
      <c r="B16" s="52" t="str">
        <f ca="1">OFFSET(L!$C$1,MATCH("Declaration"&amp;ADDRESS(ROW(),COLUMN(),4),L!$A:$A,0)-1,SL,,)</f>
        <v>Email – Contact (*):</v>
      </c>
      <c r="C16" s="94"/>
      <c r="D16" s="437" t="s">
        <v>15441</v>
      </c>
      <c r="E16" s="438"/>
      <c r="F16" s="438"/>
      <c r="G16" s="438"/>
      <c r="H16" s="438"/>
      <c r="I16" s="438"/>
      <c r="J16" s="43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
      <c r="A17" s="50"/>
      <c r="B17" s="52" t="str">
        <f ca="1">OFFSET(L!$C$1,MATCH("Declaration"&amp;ADDRESS(ROW(),COLUMN(),4),L!$A:$A,0)-1,SL,,)</f>
        <v>Phone – Contact (*):</v>
      </c>
      <c r="C17" s="94"/>
      <c r="D17" s="409" t="s">
        <v>15442</v>
      </c>
      <c r="E17" s="410"/>
      <c r="F17" s="410"/>
      <c r="G17" s="410"/>
      <c r="H17" s="410"/>
      <c r="I17" s="410"/>
      <c r="J17" s="41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c r="A18" s="50"/>
      <c r="B18" s="52" t="str">
        <f ca="1">OFFSET(L!$C$1,MATCH("Declaration"&amp;ADDRESS(ROW(),COLUMN(),4),L!$A:$A,0)-1,SL,,)</f>
        <v>Authorizer (*):</v>
      </c>
      <c r="C18" s="94"/>
      <c r="D18" s="409" t="s">
        <v>15440</v>
      </c>
      <c r="E18" s="410"/>
      <c r="F18" s="410"/>
      <c r="G18" s="410"/>
      <c r="H18" s="410"/>
      <c r="I18" s="410"/>
      <c r="J18" s="41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c r="A19" s="50"/>
      <c r="B19" s="52" t="str">
        <f ca="1">OFFSET(L!$C$1,MATCH("Declaration"&amp;ADDRESS(ROW(),COLUMN(),4),L!$A:$A,0)-1,SL,,)</f>
        <v>Title - Authorizer:</v>
      </c>
      <c r="C19" s="94"/>
      <c r="D19" s="409"/>
      <c r="E19" s="410"/>
      <c r="F19" s="410"/>
      <c r="G19" s="410"/>
      <c r="H19" s="410"/>
      <c r="I19" s="410"/>
      <c r="J19" s="41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c r="A20" s="50"/>
      <c r="B20" s="52" t="str">
        <f ca="1">OFFSET(L!$C$1,MATCH("Declaration"&amp;ADDRESS(ROW(),COLUMN(),4),L!$A:$A,0)-1,SL,,)</f>
        <v>Email - Authorizer (*):</v>
      </c>
      <c r="C20" s="94"/>
      <c r="D20" s="437" t="s">
        <v>15441</v>
      </c>
      <c r="E20" s="438"/>
      <c r="F20" s="438"/>
      <c r="G20" s="438"/>
      <c r="H20" s="438"/>
      <c r="I20" s="438"/>
      <c r="J20" s="43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
      <c r="A21" s="50"/>
      <c r="B21" s="52" t="str">
        <f ca="1">OFFSET(L!$C$1,MATCH("Declaration"&amp;ADDRESS(ROW(),COLUMN(),4),L!$A:$A,0)-1,SL,,)</f>
        <v>Phone - Authorizer (*):</v>
      </c>
      <c r="C21" s="168"/>
      <c r="D21" s="409" t="s">
        <v>15442</v>
      </c>
      <c r="E21" s="410"/>
      <c r="F21" s="410"/>
      <c r="G21" s="410"/>
      <c r="H21" s="410"/>
      <c r="I21" s="410"/>
      <c r="J21" s="41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5">
      <c r="A22" s="50"/>
      <c r="B22" s="52" t="str">
        <f ca="1">OFFSET(L!$C$1,MATCH("Declaration"&amp;ADDRESS(ROW(),COLUMN(),4),L!$A:$A,0)-1,SL,,)</f>
        <v>Effective Date (*):</v>
      </c>
      <c r="C22" s="95"/>
      <c r="D22" s="440">
        <v>43221</v>
      </c>
      <c r="E22" s="44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5">
      <c r="A23" s="53"/>
      <c r="B23" s="96"/>
      <c r="C23" s="20"/>
      <c r="D23" s="412"/>
      <c r="E23" s="41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
      <c r="A24" s="54"/>
      <c r="B24" s="442" t="str">
        <f ca="1">OFFSET(L!$C$1,MATCH("Declaration"&amp;ADDRESS(ROW(),COLUMN(),4),L!$A:$A,0)-1,SL,,)</f>
        <v>Answer the following questions 1 - 7 based on the declaration scope indicated above</v>
      </c>
      <c r="C24" s="442"/>
      <c r="D24" s="442"/>
      <c r="E24" s="442"/>
      <c r="F24" s="442"/>
      <c r="G24" s="442"/>
      <c r="H24" s="442"/>
      <c r="I24" s="442"/>
      <c r="J24" s="44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c r="A26" s="53"/>
      <c r="B26" s="52" t="str">
        <f ca="1">OFFSET(L!$C$1,MATCH("Declaration"&amp;ADDRESS(ROW(),COLUMN(),4),L!$A:$A,0)-1,SL,,)&amp;P26</f>
        <v xml:space="preserve">Tantalum  </v>
      </c>
      <c r="C26" s="47"/>
      <c r="D26" s="385" t="s">
        <v>564</v>
      </c>
      <c r="E26" s="386"/>
      <c r="F26" s="15"/>
      <c r="G26" s="387"/>
      <c r="H26" s="388"/>
      <c r="I26" s="388"/>
      <c r="J26" s="38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3">
      <c r="A27" s="53"/>
      <c r="B27" s="52" t="str">
        <f ca="1">OFFSET(L!$C$1,MATCH("Declaration"&amp;ADDRESS(ROW(),COLUMN(),4),L!$A:$A,0)-1,SL,,)&amp;P27</f>
        <v>Tin  (*)</v>
      </c>
      <c r="C27" s="47"/>
      <c r="D27" s="385" t="s">
        <v>563</v>
      </c>
      <c r="E27" s="386"/>
      <c r="F27" s="15"/>
      <c r="G27" s="387"/>
      <c r="H27" s="388"/>
      <c r="I27" s="388"/>
      <c r="J27" s="38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3">
      <c r="A28" s="53"/>
      <c r="B28" s="52" t="str">
        <f ca="1">OFFSET(L!$C$1,MATCH("Declaration"&amp;ADDRESS(ROW(),COLUMN(),4),L!$A:$A,0)-1,SL,,)&amp;P28</f>
        <v xml:space="preserve">Gold  </v>
      </c>
      <c r="C28" s="47"/>
      <c r="D28" s="385" t="s">
        <v>564</v>
      </c>
      <c r="E28" s="386"/>
      <c r="F28" s="15"/>
      <c r="G28" s="387"/>
      <c r="H28" s="388"/>
      <c r="I28" s="388"/>
      <c r="J28" s="38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3">
      <c r="A29" s="53"/>
      <c r="B29" s="52" t="str">
        <f ca="1">OFFSET(L!$C$1,MATCH("Declaration"&amp;ADDRESS(ROW(),COLUMN(),4),L!$A:$A,0)-1,SL,,)&amp;P29</f>
        <v xml:space="preserve">Tungsten  </v>
      </c>
      <c r="C29" s="47"/>
      <c r="D29" s="385" t="s">
        <v>564</v>
      </c>
      <c r="E29" s="386"/>
      <c r="F29" s="15"/>
      <c r="G29" s="387"/>
      <c r="H29" s="388"/>
      <c r="I29" s="388"/>
      <c r="J29" s="38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5">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c r="A31" s="53"/>
      <c r="B31" s="56" t="str">
        <f ca="1">OFFSET(L!$C$1,MATCH("Declaration"&amp;ADDRESS(ROW(),COLUMN(),4),L!$A:$A,0)-1,SL,,)&amp;Q$37</f>
        <v>2) Does any 3TG remain in the product(s)? (*)</v>
      </c>
      <c r="C31" s="13"/>
      <c r="D31" s="405" t="str">
        <f ca="1">D25</f>
        <v>Answer</v>
      </c>
      <c r="E31" s="405"/>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3">
      <c r="A32" s="53"/>
      <c r="B32" s="52" t="str">
        <f ca="1">B26</f>
        <v xml:space="preserve">Tantalum  </v>
      </c>
      <c r="C32" s="13"/>
      <c r="D32" s="403"/>
      <c r="E32" s="404"/>
      <c r="F32" s="59"/>
      <c r="G32" s="387"/>
      <c r="H32" s="388"/>
      <c r="I32" s="388"/>
      <c r="J32" s="38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c r="A33" s="53"/>
      <c r="B33" s="52" t="str">
        <f ca="1">B27</f>
        <v>Tin  (*)</v>
      </c>
      <c r="C33" s="13"/>
      <c r="D33" s="385" t="s">
        <v>563</v>
      </c>
      <c r="E33" s="386"/>
      <c r="F33" s="59"/>
      <c r="G33" s="387"/>
      <c r="H33" s="388"/>
      <c r="I33" s="388"/>
      <c r="J33" s="38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c r="A34" s="53"/>
      <c r="B34" s="52" t="str">
        <f ca="1">B28</f>
        <v xml:space="preserve">Gold  </v>
      </c>
      <c r="C34" s="13"/>
      <c r="D34" s="385"/>
      <c r="E34" s="386"/>
      <c r="F34" s="59"/>
      <c r="G34" s="387"/>
      <c r="H34" s="388"/>
      <c r="I34" s="388"/>
      <c r="J34" s="38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c r="A35" s="53"/>
      <c r="B35" s="52" t="str">
        <f ca="1">B29</f>
        <v xml:space="preserve">Tungsten  </v>
      </c>
      <c r="C35" s="13"/>
      <c r="D35" s="385"/>
      <c r="E35" s="386"/>
      <c r="F35" s="59"/>
      <c r="G35" s="387"/>
      <c r="H35" s="388"/>
      <c r="I35" s="388"/>
      <c r="J35" s="38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5">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5" t="str">
        <f ca="1">D25</f>
        <v>Answer</v>
      </c>
      <c r="E37" s="405"/>
      <c r="F37" s="21"/>
      <c r="G37" s="56" t="str">
        <f ca="1">G25</f>
        <v>Comments</v>
      </c>
      <c r="H37" s="408"/>
      <c r="I37" s="408"/>
      <c r="J37" s="408"/>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3">
      <c r="A38" s="53"/>
      <c r="B38" s="52" t="str">
        <f ca="1">OFFSET(L!$C$1,MATCH("Declaration"&amp;ADDRESS(ROW(),COLUMN(),4),L!$A:$A,0)-1,SL,,)&amp;P38</f>
        <v xml:space="preserve">Tantalum  </v>
      </c>
      <c r="C38" s="13"/>
      <c r="D38" s="385"/>
      <c r="E38" s="386"/>
      <c r="F38" s="59"/>
      <c r="G38" s="387"/>
      <c r="H38" s="388"/>
      <c r="I38" s="388"/>
      <c r="J38" s="38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3">
      <c r="A39" s="53"/>
      <c r="B39" s="52" t="str">
        <f ca="1">OFFSET(L!$C$1,MATCH("Declaration"&amp;ADDRESS(ROW(),COLUMN(),4),L!$A:$A,0)-1,SL,,)&amp;P39</f>
        <v>Tin  (*)</v>
      </c>
      <c r="C39" s="13"/>
      <c r="D39" s="385" t="s">
        <v>563</v>
      </c>
      <c r="E39" s="386"/>
      <c r="F39" s="59"/>
      <c r="G39" s="387" t="s">
        <v>15443</v>
      </c>
      <c r="H39" s="388"/>
      <c r="I39" s="388"/>
      <c r="J39" s="38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3">
      <c r="A40" s="53"/>
      <c r="B40" s="52" t="str">
        <f ca="1">OFFSET(L!$C$1,MATCH("Declaration"&amp;ADDRESS(ROW(),COLUMN(),4),L!$A:$A,0)-1,SL,,)&amp;P40</f>
        <v xml:space="preserve">Gold  </v>
      </c>
      <c r="C40" s="13"/>
      <c r="D40" s="385"/>
      <c r="E40" s="386"/>
      <c r="F40" s="59"/>
      <c r="G40" s="387"/>
      <c r="H40" s="388"/>
      <c r="I40" s="388"/>
      <c r="J40" s="38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3">
      <c r="A41" s="53"/>
      <c r="B41" s="52" t="str">
        <f ca="1">OFFSET(L!$C$1,MATCH("Declaration"&amp;ADDRESS(ROW(),COLUMN(),4),L!$A:$A,0)-1,SL,,)&amp;P41</f>
        <v xml:space="preserve">Tungsten  </v>
      </c>
      <c r="C41" s="13"/>
      <c r="D41" s="385"/>
      <c r="E41" s="386"/>
      <c r="F41" s="59"/>
      <c r="G41" s="387"/>
      <c r="H41" s="388"/>
      <c r="I41" s="388"/>
      <c r="J41" s="38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5">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05" t="str">
        <f ca="1">D25</f>
        <v>Answer</v>
      </c>
      <c r="E43" s="40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c r="A44" s="53"/>
      <c r="B44" s="52" t="str">
        <f ca="1">B38</f>
        <v xml:space="preserve">Tantalum  </v>
      </c>
      <c r="C44" s="13"/>
      <c r="D44" s="385"/>
      <c r="E44" s="386"/>
      <c r="F44" s="59"/>
      <c r="G44" s="387"/>
      <c r="H44" s="388"/>
      <c r="I44" s="388"/>
      <c r="J44" s="38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c r="A45" s="53"/>
      <c r="B45" s="52" t="str">
        <f ca="1">B39</f>
        <v>Tin  (*)</v>
      </c>
      <c r="C45" s="13"/>
      <c r="D45" s="385" t="s">
        <v>564</v>
      </c>
      <c r="E45" s="386"/>
      <c r="F45" s="59"/>
      <c r="G45" s="387"/>
      <c r="H45" s="388"/>
      <c r="I45" s="388"/>
      <c r="J45" s="38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c r="A46" s="53"/>
      <c r="B46" s="52" t="str">
        <f ca="1">B40</f>
        <v xml:space="preserve">Gold  </v>
      </c>
      <c r="C46" s="13"/>
      <c r="D46" s="385"/>
      <c r="E46" s="386"/>
      <c r="F46" s="59"/>
      <c r="G46" s="387"/>
      <c r="H46" s="388"/>
      <c r="I46" s="388"/>
      <c r="J46" s="38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c r="A47" s="53"/>
      <c r="B47" s="52" t="str">
        <f ca="1">B41</f>
        <v xml:space="preserve">Tungsten  </v>
      </c>
      <c r="C47" s="13"/>
      <c r="D47" s="385"/>
      <c r="E47" s="386"/>
      <c r="F47" s="59"/>
      <c r="G47" s="387"/>
      <c r="H47" s="388"/>
      <c r="I47" s="388"/>
      <c r="J47" s="38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5">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405" t="str">
        <f ca="1">D25</f>
        <v>Answer</v>
      </c>
      <c r="E49" s="40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c r="A50" s="53"/>
      <c r="B50" s="52" t="str">
        <f ca="1">B38</f>
        <v xml:space="preserve">Tantalum  </v>
      </c>
      <c r="C50" s="47"/>
      <c r="D50" s="406"/>
      <c r="E50" s="407"/>
      <c r="F50" s="59"/>
      <c r="G50" s="387"/>
      <c r="H50" s="388"/>
      <c r="I50" s="388"/>
      <c r="J50" s="38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c r="A51" s="53"/>
      <c r="B51" s="52" t="str">
        <f ca="1">B39</f>
        <v>Tin  (*)</v>
      </c>
      <c r="C51" s="47"/>
      <c r="D51" s="406">
        <v>1</v>
      </c>
      <c r="E51" s="407"/>
      <c r="F51" s="59"/>
      <c r="G51" s="387"/>
      <c r="H51" s="388"/>
      <c r="I51" s="388"/>
      <c r="J51" s="38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c r="A52" s="53"/>
      <c r="B52" s="52" t="str">
        <f ca="1">B40</f>
        <v xml:space="preserve">Gold  </v>
      </c>
      <c r="C52" s="47"/>
      <c r="D52" s="406"/>
      <c r="E52" s="407"/>
      <c r="F52" s="59"/>
      <c r="G52" s="387"/>
      <c r="H52" s="388"/>
      <c r="I52" s="388"/>
      <c r="J52" s="38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c r="A53" s="53"/>
      <c r="B53" s="52" t="str">
        <f ca="1">B41</f>
        <v xml:space="preserve">Tungsten  </v>
      </c>
      <c r="C53" s="47"/>
      <c r="D53" s="406"/>
      <c r="E53" s="407"/>
      <c r="F53" s="59"/>
      <c r="G53" s="387"/>
      <c r="H53" s="388"/>
      <c r="I53" s="388"/>
      <c r="J53" s="38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5">
      <c r="A55" s="53"/>
      <c r="B55" s="166" t="str">
        <f ca="1">OFFSET(L!$C$1,MATCH("Declaration"&amp;ADDRESS(ROW(),COLUMN(),4),L!$A:$A,0)-1,SL,,)&amp;Q$37</f>
        <v>6) Have you identified all of the smelters supplying the 3TG to your supply chain?  (*)</v>
      </c>
      <c r="C55" s="13"/>
      <c r="D55" s="405" t="str">
        <f ca="1">D25</f>
        <v>Answer</v>
      </c>
      <c r="E55" s="405"/>
      <c r="F55" s="21"/>
      <c r="G55" s="56" t="str">
        <f ca="1">G25</f>
        <v>Comments</v>
      </c>
      <c r="H55" s="398"/>
      <c r="I55" s="398"/>
      <c r="J55" s="39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c r="A56" s="53"/>
      <c r="B56" s="52" t="str">
        <f ca="1">B38</f>
        <v xml:space="preserve">Tantalum  </v>
      </c>
      <c r="C56" s="13"/>
      <c r="D56" s="403"/>
      <c r="E56" s="404"/>
      <c r="F56" s="59"/>
      <c r="G56" s="387"/>
      <c r="H56" s="388"/>
      <c r="I56" s="388"/>
      <c r="J56" s="38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c r="A57" s="53"/>
      <c r="B57" s="52" t="str">
        <f ca="1">B39</f>
        <v>Tin  (*)</v>
      </c>
      <c r="C57" s="13"/>
      <c r="D57" s="385" t="s">
        <v>563</v>
      </c>
      <c r="E57" s="386"/>
      <c r="F57" s="59"/>
      <c r="G57" s="387"/>
      <c r="H57" s="388"/>
      <c r="I57" s="388"/>
      <c r="J57" s="38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c r="A58" s="53"/>
      <c r="B58" s="52" t="str">
        <f ca="1">B40</f>
        <v xml:space="preserve">Gold  </v>
      </c>
      <c r="C58" s="13"/>
      <c r="D58" s="385"/>
      <c r="E58" s="386"/>
      <c r="F58" s="59"/>
      <c r="G58" s="387"/>
      <c r="H58" s="388"/>
      <c r="I58" s="388"/>
      <c r="J58" s="38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c r="A59" s="53"/>
      <c r="B59" s="52" t="str">
        <f ca="1">B41</f>
        <v xml:space="preserve">Tungsten  </v>
      </c>
      <c r="C59" s="13"/>
      <c r="D59" s="385"/>
      <c r="E59" s="386"/>
      <c r="F59" s="59"/>
      <c r="G59" s="387"/>
      <c r="H59" s="388"/>
      <c r="I59" s="388"/>
      <c r="J59" s="38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5">
      <c r="A61" s="53"/>
      <c r="B61" s="56" t="str">
        <f ca="1">OFFSET(L!$C$1,MATCH("Declaration"&amp;ADDRESS(ROW(),COLUMN(),4),L!$A:$A,0)-1,SL,,)&amp;Q$37</f>
        <v>7) Has all applicable smelter information received by your company been reported in this declaration?  (*)</v>
      </c>
      <c r="C61" s="13"/>
      <c r="D61" s="405" t="str">
        <f ca="1">D25</f>
        <v>Answer</v>
      </c>
      <c r="E61" s="405"/>
      <c r="F61" s="21"/>
      <c r="G61" s="56" t="str">
        <f ca="1">G25</f>
        <v>Comments</v>
      </c>
      <c r="H61" s="398" t="str">
        <f>IF(Q69="(*)","Click here to enter smelter names","")</f>
        <v/>
      </c>
      <c r="I61" s="398"/>
      <c r="J61" s="39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c r="A62" s="53"/>
      <c r="B62" s="52" t="str">
        <f ca="1">B38</f>
        <v xml:space="preserve">Tantalum  </v>
      </c>
      <c r="C62" s="47"/>
      <c r="D62" s="385"/>
      <c r="E62" s="386"/>
      <c r="F62" s="60"/>
      <c r="G62" s="387"/>
      <c r="H62" s="388"/>
      <c r="I62" s="388"/>
      <c r="J62" s="38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c r="A63" s="53"/>
      <c r="B63" s="52" t="str">
        <f ca="1">B39</f>
        <v>Tin  (*)</v>
      </c>
      <c r="C63" s="47"/>
      <c r="D63" s="385" t="s">
        <v>563</v>
      </c>
      <c r="E63" s="386"/>
      <c r="F63" s="60"/>
      <c r="G63" s="387"/>
      <c r="H63" s="388"/>
      <c r="I63" s="388"/>
      <c r="J63" s="38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c r="A64" s="53"/>
      <c r="B64" s="52" t="str">
        <f ca="1">B40</f>
        <v xml:space="preserve">Gold  </v>
      </c>
      <c r="C64" s="47"/>
      <c r="D64" s="385"/>
      <c r="E64" s="386"/>
      <c r="F64" s="60"/>
      <c r="G64" s="387"/>
      <c r="H64" s="388"/>
      <c r="I64" s="388"/>
      <c r="J64" s="38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c r="A65" s="50"/>
      <c r="B65" s="52" t="str">
        <f ca="1">B41</f>
        <v xml:space="preserve">Tungsten  </v>
      </c>
      <c r="C65" s="61"/>
      <c r="D65" s="385"/>
      <c r="E65" s="386"/>
      <c r="F65" s="62"/>
      <c r="G65" s="387"/>
      <c r="H65" s="388"/>
      <c r="I65" s="388"/>
      <c r="J65" s="38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90" t="str">
        <f ca="1">OFFSET(L!$C$1,MATCH("Declaration"&amp;ADDRESS(ROW(),COLUMN(),4),L!$A:$A,0)-1,SL,,)</f>
        <v>Answer the Following Questions at a Company Level</v>
      </c>
      <c r="C67" s="390"/>
      <c r="D67" s="390"/>
      <c r="E67" s="390"/>
      <c r="F67" s="390"/>
      <c r="G67" s="390"/>
      <c r="H67" s="390"/>
      <c r="I67" s="390"/>
      <c r="J67" s="39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5" t="s">
        <v>563</v>
      </c>
      <c r="E69" s="386"/>
      <c r="F69" s="69"/>
      <c r="G69" s="387"/>
      <c r="H69" s="388"/>
      <c r="I69" s="388"/>
      <c r="J69" s="38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
      <c r="A70" s="53"/>
      <c r="B70" s="70"/>
      <c r="C70" s="15"/>
      <c r="D70" s="1"/>
      <c r="E70" s="1"/>
      <c r="F70" s="15"/>
      <c r="G70" s="396"/>
      <c r="H70" s="396"/>
      <c r="I70" s="396"/>
      <c r="J70" s="39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4" customHeight="1">
      <c r="A71" s="53"/>
      <c r="B71" s="68" t="str">
        <f ca="1">OFFSET(L!$C$1,MATCH("Declaration"&amp;ADDRESS(ROW(),COLUMN(),4),L!$A:$A,0)-1,SL,,)&amp;$Q$37</f>
        <v>B. Is your conflict minerals sourcing policy publicly available on your website? (Note – If yes, the user shall specify the URL in the comment field.) (*)</v>
      </c>
      <c r="C71" s="69"/>
      <c r="D71" s="385" t="s">
        <v>564</v>
      </c>
      <c r="E71" s="386"/>
      <c r="F71" s="69"/>
      <c r="G71" s="413"/>
      <c r="H71" s="414"/>
      <c r="I71" s="414"/>
      <c r="J71" s="41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5" t="s">
        <v>563</v>
      </c>
      <c r="E73" s="386"/>
      <c r="F73" s="69"/>
      <c r="G73" s="387"/>
      <c r="H73" s="388"/>
      <c r="I73" s="388"/>
      <c r="J73" s="38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5" t="s">
        <v>563</v>
      </c>
      <c r="E75" s="386"/>
      <c r="F75" s="69"/>
      <c r="G75" s="387"/>
      <c r="H75" s="388"/>
      <c r="I75" s="388"/>
      <c r="J75" s="38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5" t="s">
        <v>563</v>
      </c>
      <c r="E77" s="386"/>
      <c r="F77" s="69"/>
      <c r="G77" s="387"/>
      <c r="H77" s="388"/>
      <c r="I77" s="388"/>
      <c r="J77" s="38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94" t="s">
        <v>13591</v>
      </c>
      <c r="E79" s="395"/>
      <c r="F79" s="69"/>
      <c r="G79" s="387"/>
      <c r="H79" s="388"/>
      <c r="I79" s="388"/>
      <c r="J79" s="38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
      <c r="A80" s="53"/>
      <c r="B80" s="73"/>
      <c r="C80" s="15"/>
      <c r="D80" s="1"/>
      <c r="E80" s="1"/>
      <c r="F80" s="16"/>
      <c r="G80" s="396"/>
      <c r="H80" s="396"/>
      <c r="I80" s="396"/>
      <c r="J80" s="39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4" customHeight="1">
      <c r="A81" s="53"/>
      <c r="B81" s="68" t="str">
        <f ca="1">OFFSET(L!$C$1,MATCH("Declaration"&amp;ADDRESS(ROW(),COLUMN(),4),L!$A:$A,0)-1,SL,,)&amp;$Q$37</f>
        <v>G. Do you review due diligence information received from your suppliers against your company’s expectations? (*)</v>
      </c>
      <c r="C81" s="69"/>
      <c r="D81" s="385" t="s">
        <v>563</v>
      </c>
      <c r="E81" s="386"/>
      <c r="F81" s="69"/>
      <c r="G81" s="387"/>
      <c r="H81" s="388"/>
      <c r="I81" s="388"/>
      <c r="J81" s="38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
      <c r="A82" s="53"/>
      <c r="B82" s="70"/>
      <c r="C82" s="15"/>
      <c r="D82" s="1"/>
      <c r="E82" s="1"/>
      <c r="F82" s="16"/>
      <c r="G82" s="397"/>
      <c r="H82" s="397"/>
      <c r="I82" s="397"/>
      <c r="J82" s="39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5" t="s">
        <v>563</v>
      </c>
      <c r="E83" s="386"/>
      <c r="F83" s="69"/>
      <c r="G83" s="387"/>
      <c r="H83" s="388"/>
      <c r="I83" s="388"/>
      <c r="J83" s="38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5" t="s">
        <v>564</v>
      </c>
      <c r="E85" s="386"/>
      <c r="F85" s="69"/>
      <c r="G85" s="387"/>
      <c r="H85" s="388"/>
      <c r="I85" s="388"/>
      <c r="J85" s="38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93" t="str">
        <f>IF(OR($D$8="",$I$3=""),"","Click here to check required fields completion")</f>
        <v/>
      </c>
      <c r="C86" s="393"/>
      <c r="D86" s="393"/>
      <c r="E86" s="393"/>
      <c r="F86" s="393"/>
      <c r="G86" s="393"/>
      <c r="H86" s="393"/>
      <c r="I86" s="393"/>
      <c r="J86" s="39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5" thickBot="1">
      <c r="A87" s="391" t="str">
        <f ca="1">OFFSET(L!$C$1,MATCH("General"&amp;"Cpy",L!$A:$A,0)-1,SL,,)</f>
        <v>© 2018 Responsible Minerals Initiative. All rights reserved.</v>
      </c>
      <c r="B87" s="392"/>
      <c r="C87" s="392"/>
      <c r="D87" s="392"/>
      <c r="E87" s="392"/>
      <c r="F87" s="392"/>
      <c r="G87" s="392"/>
      <c r="H87" s="392"/>
      <c r="I87" s="392"/>
      <c r="J87" s="39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3220</v>
      </c>
    </row>
    <row r="97" spans="2:2" ht="15" hidden="1">
      <c r="B97" s="68" t="s">
        <v>3221</v>
      </c>
    </row>
    <row r="98" spans="2:2" ht="15" hidden="1">
      <c r="B98" s="68" t="s">
        <v>3222</v>
      </c>
    </row>
    <row r="99" spans="2:2" ht="15" hidden="1">
      <c r="B99" s="68" t="s">
        <v>3223</v>
      </c>
    </row>
    <row r="100" spans="2:2" ht="15" hidden="1">
      <c r="B100" s="68" t="s">
        <v>566</v>
      </c>
    </row>
    <row r="101" spans="2:2" ht="15" hidden="1">
      <c r="B101" s="68" t="s">
        <v>13591</v>
      </c>
    </row>
    <row r="102" spans="2:2" ht="15" hidden="1">
      <c r="B102" s="68" t="s">
        <v>13548</v>
      </c>
    </row>
    <row r="103" spans="2:2" ht="1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43" priority="55" stopIfTrue="1">
      <formula>AND(OR($D$26="No",AND($D$26="Yes",$D$32="No")),OR($D$27="No",AND($D$27="Yes",$D$33="No")), OR($D$28="No",AND($D$28="Yes",$D$34="No")), OR($D$29="No",AND($D$29="Yes",$D$35="No")))</formula>
    </cfRule>
    <cfRule type="expression" dxfId="142" priority="56" stopIfTrue="1">
      <formula>IF(D69="",TRUE)</formula>
    </cfRule>
  </conditionalFormatting>
  <conditionalFormatting sqref="G71:J71">
    <cfRule type="expression" dxfId="141" priority="27" stopIfTrue="1">
      <formula>IF(AND($D$71="Yes",$G$71=""),TRUE)</formula>
    </cfRule>
  </conditionalFormatting>
  <conditionalFormatting sqref="D8:J8">
    <cfRule type="expression" dxfId="140" priority="121" stopIfTrue="1">
      <formula>IF($D$8="",TRUE)</formula>
    </cfRule>
  </conditionalFormatting>
  <conditionalFormatting sqref="D9:G9">
    <cfRule type="expression" dxfId="139" priority="122" stopIfTrue="1">
      <formula>IF($D$9="",TRUE)</formula>
    </cfRule>
  </conditionalFormatting>
  <conditionalFormatting sqref="D15:J15">
    <cfRule type="expression" dxfId="138" priority="123" stopIfTrue="1">
      <formula>IF($D$15="",TRUE)</formula>
    </cfRule>
  </conditionalFormatting>
  <conditionalFormatting sqref="D16:J16">
    <cfRule type="expression" dxfId="137" priority="124" stopIfTrue="1">
      <formula>IF($D$16="",TRUE)</formula>
    </cfRule>
  </conditionalFormatting>
  <conditionalFormatting sqref="D17:J17">
    <cfRule type="expression" dxfId="136" priority="125" stopIfTrue="1">
      <formula>IF($D$17="",TRUE)</formula>
    </cfRule>
  </conditionalFormatting>
  <conditionalFormatting sqref="D18:J18">
    <cfRule type="expression" dxfId="135" priority="126" stopIfTrue="1">
      <formula>IF($D$18="",TRUE)</formula>
    </cfRule>
  </conditionalFormatting>
  <conditionalFormatting sqref="D22:E22">
    <cfRule type="expression" dxfId="134" priority="129" stopIfTrue="1">
      <formula>IF($D$22="",TRUE)</formula>
    </cfRule>
  </conditionalFormatting>
  <conditionalFormatting sqref="D10:J10">
    <cfRule type="expression" dxfId="133" priority="26" stopIfTrue="1">
      <formula>IF($D$9=$Q$9,TRUE)</formula>
    </cfRule>
    <cfRule type="expression" dxfId="132" priority="136" stopIfTrue="1">
      <formula>IF(AND($D$10="",$D$9=$R$9),TRUE)</formula>
    </cfRule>
  </conditionalFormatting>
  <conditionalFormatting sqref="D34:E34 D40:E40 D46:E46 D52:E52 D58:E58 D64:E64">
    <cfRule type="expression" dxfId="131" priority="19" stopIfTrue="1">
      <formula>$P$28=""</formula>
    </cfRule>
  </conditionalFormatting>
  <conditionalFormatting sqref="D35:E35 D41:E41 D47:E47 D53:E53 D59:E59 D65:E65">
    <cfRule type="expression" dxfId="130" priority="134" stopIfTrue="1">
      <formula>$P$29=""</formula>
    </cfRule>
  </conditionalFormatting>
  <conditionalFormatting sqref="D32:E32">
    <cfRule type="expression" dxfId="129" priority="112" stopIfTrue="1">
      <formula>$P$26=""</formula>
    </cfRule>
  </conditionalFormatting>
  <conditionalFormatting sqref="D32:E32">
    <cfRule type="expression" dxfId="128" priority="25" stopIfTrue="1">
      <formula>IF(AND(OR($D$26="Yes",$D$26=""),$D$32=""),1,0)</formula>
    </cfRule>
  </conditionalFormatting>
  <conditionalFormatting sqref="D38 D44 D50 D56 D62">
    <cfRule type="expression" dxfId="127" priority="21" stopIfTrue="1">
      <formula>$P$32=""</formula>
    </cfRule>
  </conditionalFormatting>
  <conditionalFormatting sqref="D39:E39 D45 D51 D57 D63">
    <cfRule type="expression" dxfId="126" priority="20" stopIfTrue="1">
      <formula>$P$33=""</formula>
    </cfRule>
  </conditionalFormatting>
  <conditionalFormatting sqref="D40 D46 D52 D58 D64">
    <cfRule type="expression" dxfId="125" priority="10" stopIfTrue="1">
      <formula>$P$34=""</formula>
    </cfRule>
    <cfRule type="expression" dxfId="124" priority="132" stopIfTrue="1">
      <formula>IF(AND(OR($D$28="Yes",$D$28=""),D40=""),1,0)</formula>
    </cfRule>
  </conditionalFormatting>
  <conditionalFormatting sqref="D41 D47 D53 D59 D65">
    <cfRule type="expression" dxfId="123" priority="18" stopIfTrue="1">
      <formula>$P$35=""</formula>
    </cfRule>
  </conditionalFormatting>
  <conditionalFormatting sqref="D38:E38 D44:E44 D50:E50 D56:E56 D62:E62">
    <cfRule type="expression" dxfId="122" priority="23" stopIfTrue="1">
      <formula>$P$26=""</formula>
    </cfRule>
    <cfRule type="expression" dxfId="121" priority="24" stopIfTrue="1">
      <formula>IF(AND(OR($D$26="Yes",$D$26=""),D38=""),1,0)</formula>
    </cfRule>
  </conditionalFormatting>
  <conditionalFormatting sqref="G79:J79">
    <cfRule type="expression" dxfId="120" priority="17" stopIfTrue="1">
      <formula>IF(AND($D$79="Yes, using other format (describe)",$G$79=""),TRUE)</formula>
    </cfRule>
  </conditionalFormatting>
  <conditionalFormatting sqref="D39:E39 D45:E45 D51:E51 D57:E57 D63:E63">
    <cfRule type="expression" dxfId="119" priority="130" stopIfTrue="1">
      <formula>$P$39=""</formula>
    </cfRule>
    <cfRule type="expression" dxfId="118" priority="131" stopIfTrue="1">
      <formula>IF(AND(OR($D$27="Yes",$D$27=""),D39=""),1,0)</formula>
    </cfRule>
  </conditionalFormatting>
  <conditionalFormatting sqref="D33:E33">
    <cfRule type="expression" dxfId="117" priority="12" stopIfTrue="1">
      <formula>IF(AND(OR($D$27="Yes",$D$27=""),$D$33=""),1,0)</formula>
    </cfRule>
    <cfRule type="expression" dxfId="116" priority="13" stopIfTrue="1">
      <formula>$P$27=""</formula>
    </cfRule>
  </conditionalFormatting>
  <conditionalFormatting sqref="D34:E34">
    <cfRule type="expression" dxfId="115" priority="133" stopIfTrue="1">
      <formula>IF(AND(OR($D$28="Yes",$D$28=""),$D$34=""),1,0)</formula>
    </cfRule>
  </conditionalFormatting>
  <conditionalFormatting sqref="D41:E41 D47:E47 D53:E53 D59:E59 D65:E65">
    <cfRule type="expression" dxfId="114" priority="135" stopIfTrue="1">
      <formula>IF(AND(OR($D$29="Yes",$D$29=""),D41=""),1,0)</formula>
    </cfRule>
  </conditionalFormatting>
  <conditionalFormatting sqref="D35:E35">
    <cfRule type="expression" dxfId="113" priority="9" stopIfTrue="1">
      <formula>IF(AND(OR($D$29="Yes",$D$29=""),$D$35=""),1,0)</formula>
    </cfRule>
  </conditionalFormatting>
  <conditionalFormatting sqref="D20:J20">
    <cfRule type="expression" dxfId="112" priority="5" stopIfTrue="1">
      <formula>IF($D$20="",TRUE)</formula>
    </cfRule>
  </conditionalFormatting>
  <conditionalFormatting sqref="D21:J21">
    <cfRule type="expression" dxfId="111" priority="6" stopIfTrue="1">
      <formula>IF($D$21="",TRUE)</formula>
    </cfRule>
  </conditionalFormatting>
  <conditionalFormatting sqref="D26:E26">
    <cfRule type="expression" dxfId="110" priority="1" stopIfTrue="1">
      <formula>IF($D$26="",TRUE)</formula>
    </cfRule>
  </conditionalFormatting>
  <conditionalFormatting sqref="D27:E27">
    <cfRule type="expression" dxfId="109" priority="2" stopIfTrue="1">
      <formula>IF($D$27="",TRUE)</formula>
    </cfRule>
  </conditionalFormatting>
  <conditionalFormatting sqref="D28:E28">
    <cfRule type="expression" dxfId="108" priority="3" stopIfTrue="1">
      <formula>IF($D$28="",TRUE)</formula>
    </cfRule>
  </conditionalFormatting>
  <conditionalFormatting sqref="D29:E29">
    <cfRule type="expression" dxfId="107" priority="4" stopIfTrue="1">
      <formula>IF($D$29="",TRUE)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20" r:id="rId3"/>
    <hyperlink ref="D16"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abSelected="1" topLeftCell="A2" zoomScale="75" zoomScaleNormal="75" zoomScalePageLayoutView="55" workbookViewId="0">
      <pane ySplit="3" topLeftCell="A5" activePane="bottomLeft" state="frozen"/>
      <selection activeCell="A2" sqref="A2"/>
      <selection pane="bottomLeft" activeCell="B11" sqref="B11"/>
    </sheetView>
  </sheetViews>
  <sheetFormatPr defaultColWidth="8.84375" defaultRowHeight="13.5"/>
  <cols>
    <col min="1" max="1" width="13.61328125" style="286" customWidth="1"/>
    <col min="2" max="2" width="13.3828125" style="286" customWidth="1"/>
    <col min="3" max="3" width="40.4609375" style="286" customWidth="1"/>
    <col min="4" max="4" width="30.61328125" style="286" customWidth="1"/>
    <col min="5" max="5" width="20.84375" style="286" customWidth="1"/>
    <col min="6" max="7" width="13.84375" style="286" customWidth="1"/>
    <col min="8" max="8" width="25.15234375" style="286" customWidth="1"/>
    <col min="9" max="9" width="24.15234375" style="286" customWidth="1"/>
    <col min="10" max="10" width="18.3828125" style="286" customWidth="1"/>
    <col min="11" max="11" width="27.3828125" style="286" customWidth="1"/>
    <col min="12" max="12" width="20.61328125" style="286" customWidth="1"/>
    <col min="13" max="13" width="35.15234375" style="286" customWidth="1"/>
    <col min="14" max="14" width="42.15234375" style="286" customWidth="1"/>
    <col min="15" max="15" width="32.15234375" style="286" customWidth="1"/>
    <col min="16" max="16" width="22.84375" style="286" customWidth="1"/>
    <col min="17" max="17" width="43.4609375" style="286" customWidth="1"/>
    <col min="18" max="18" width="35.84375" style="286" hidden="1" customWidth="1"/>
    <col min="19" max="20" width="17.84375" style="286" hidden="1" customWidth="1"/>
    <col min="21" max="21" width="8.84375" style="186" hidden="1" customWidth="1"/>
    <col min="22" max="22" width="6.15234375" style="186" hidden="1" customWidth="1"/>
    <col min="23" max="23" width="8.61328125" style="186" hidden="1" customWidth="1"/>
    <col min="24" max="24" width="8.84375" style="186" hidden="1" customWidth="1"/>
    <col min="25" max="26" width="4.3828125" style="186" hidden="1" customWidth="1"/>
    <col min="27" max="27" width="4.3828125" style="286" hidden="1" customWidth="1"/>
    <col min="28" max="28" width="7.84375" style="286" hidden="1" customWidth="1"/>
    <col min="29" max="33" width="4.3828125" style="286" hidden="1" customWidth="1"/>
    <col min="34" max="34" width="14.4609375" style="286" hidden="1" customWidth="1"/>
    <col min="35" max="39" width="8.84375" style="286" customWidth="1"/>
    <col min="40" max="16384" width="8.84375" style="286"/>
  </cols>
  <sheetData>
    <row r="1" spans="1:34" s="25" customFormat="1" ht="14"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3" t="str">
        <f ca="1">OFFSET(L!$C$1,MATCH("Smelter List"&amp;ADDRESS(ROW(),COLUMN(),4),L!$A:$A,0)-1,SL,,)</f>
        <v>Link to "RMAP Conformant Smelter List"</v>
      </c>
      <c r="K2" s="444"/>
      <c r="L2" s="444"/>
      <c r="M2" s="444"/>
      <c r="N2" s="444"/>
      <c r="O2" s="444"/>
      <c r="P2" s="271"/>
      <c r="Q2" s="272"/>
      <c r="R2" s="273"/>
      <c r="S2" s="273"/>
      <c r="T2" s="273"/>
      <c r="U2" s="203"/>
      <c r="V2" s="203"/>
      <c r="W2" s="204"/>
      <c r="X2" s="203"/>
      <c r="Y2" s="203"/>
      <c r="Z2" s="203"/>
      <c r="AH2" s="184" t="s">
        <v>563</v>
      </c>
    </row>
    <row r="3" spans="1:34" s="25" customFormat="1" ht="274.5" customHeight="1">
      <c r="A3" s="22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74"/>
      <c r="G3" s="446" t="str">
        <f ca="1">OFFSET(L!$C$1,MATCH("General"&amp;"Cpy",L!$A:$A,0)-1,SL,,)</f>
        <v>© 2018 Responsible Minerals Initiative. All rights reserved.</v>
      </c>
      <c r="H3" s="446"/>
      <c r="I3" s="44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36" customHeight="1">
      <c r="A5" s="345"/>
      <c r="B5" s="236" t="s">
        <v>1264</v>
      </c>
      <c r="C5" s="346" t="s">
        <v>1559</v>
      </c>
      <c r="D5" s="348"/>
      <c r="E5" s="348" t="s">
        <v>1238</v>
      </c>
      <c r="F5" s="348" t="s">
        <v>1560</v>
      </c>
      <c r="G5" s="348" t="s">
        <v>15425</v>
      </c>
      <c r="H5" s="237">
        <v>0</v>
      </c>
      <c r="I5" s="238" t="s">
        <v>2067</v>
      </c>
      <c r="J5" s="238" t="s">
        <v>15444</v>
      </c>
      <c r="K5" s="239"/>
      <c r="L5" s="239"/>
      <c r="M5" s="239"/>
      <c r="N5" s="239"/>
      <c r="O5" s="239"/>
      <c r="P5" s="239"/>
      <c r="Q5" s="347"/>
      <c r="R5" s="348"/>
      <c r="S5" s="349"/>
      <c r="T5" s="349"/>
      <c r="U5" s="280"/>
      <c r="V5" s="281"/>
      <c r="W5" s="282"/>
      <c r="X5" s="282"/>
      <c r="Y5" s="282"/>
      <c r="Z5" s="282"/>
      <c r="AB5" s="284"/>
      <c r="AH5" s="350"/>
    </row>
    <row r="6" spans="1:34" s="283" customFormat="1" ht="27">
      <c r="A6" s="351"/>
      <c r="B6" s="348" t="s">
        <v>1264</v>
      </c>
      <c r="C6" s="346" t="s">
        <v>3174</v>
      </c>
      <c r="D6" s="348"/>
      <c r="E6" s="348" t="s">
        <v>1238</v>
      </c>
      <c r="F6" s="348"/>
      <c r="G6" s="348" t="s">
        <v>15425</v>
      </c>
      <c r="H6" s="237">
        <v>0</v>
      </c>
      <c r="I6" s="238" t="s">
        <v>14334</v>
      </c>
      <c r="J6" s="238" t="s">
        <v>14222</v>
      </c>
      <c r="K6" s="352"/>
      <c r="L6" s="352"/>
      <c r="M6" s="352"/>
      <c r="N6" s="352"/>
      <c r="O6" s="352"/>
      <c r="P6" s="239"/>
      <c r="Q6" s="353"/>
      <c r="R6" s="348"/>
      <c r="S6" s="349"/>
      <c r="T6" s="349"/>
      <c r="U6" s="280"/>
      <c r="V6" s="281"/>
      <c r="W6" s="282"/>
      <c r="X6" s="282"/>
      <c r="Y6" s="282"/>
      <c r="Z6" s="282"/>
      <c r="AH6" s="350"/>
    </row>
    <row r="7" spans="1:34" s="283" customFormat="1" ht="39.75" customHeight="1">
      <c r="A7" s="354"/>
      <c r="B7" s="348" t="s">
        <v>1264</v>
      </c>
      <c r="C7" s="346" t="s">
        <v>605</v>
      </c>
      <c r="D7" s="348"/>
      <c r="E7" s="348" t="s">
        <v>1238</v>
      </c>
      <c r="F7" s="348" t="s">
        <v>904</v>
      </c>
      <c r="G7" s="348" t="s">
        <v>15425</v>
      </c>
      <c r="H7" s="237">
        <v>0</v>
      </c>
      <c r="I7" s="238" t="s">
        <v>2067</v>
      </c>
      <c r="J7" s="238" t="s">
        <v>14222</v>
      </c>
      <c r="K7" s="352"/>
      <c r="L7" s="352"/>
      <c r="M7" s="352"/>
      <c r="N7" s="352"/>
      <c r="O7" s="352"/>
      <c r="P7" s="239"/>
      <c r="Q7" s="353"/>
      <c r="R7" s="348"/>
      <c r="S7" s="349"/>
      <c r="T7" s="349"/>
      <c r="U7" s="280"/>
      <c r="V7" s="281"/>
      <c r="W7" s="282"/>
      <c r="X7" s="282"/>
      <c r="Y7" s="282"/>
      <c r="Z7" s="282"/>
      <c r="AH7" s="350"/>
    </row>
    <row r="8" spans="1:34" s="283" customFormat="1" ht="27">
      <c r="A8" s="354"/>
      <c r="B8" s="348" t="s">
        <v>1264</v>
      </c>
      <c r="C8" s="346" t="s">
        <v>724</v>
      </c>
      <c r="D8" s="348"/>
      <c r="E8" s="348" t="s">
        <v>1238</v>
      </c>
      <c r="F8" s="348" t="s">
        <v>901</v>
      </c>
      <c r="G8" s="348" t="s">
        <v>15425</v>
      </c>
      <c r="H8" s="237">
        <v>0</v>
      </c>
      <c r="I8" s="238" t="s">
        <v>2067</v>
      </c>
      <c r="J8" s="238" t="s">
        <v>14222</v>
      </c>
      <c r="K8" s="352"/>
      <c r="L8" s="352"/>
      <c r="M8" s="352"/>
      <c r="N8" s="352"/>
      <c r="O8" s="352"/>
      <c r="P8" s="239"/>
      <c r="Q8" s="353"/>
      <c r="R8" s="348"/>
      <c r="S8" s="349"/>
      <c r="T8" s="349"/>
      <c r="U8" s="280"/>
      <c r="V8" s="281"/>
      <c r="W8" s="282"/>
      <c r="X8" s="282"/>
      <c r="Y8" s="282"/>
      <c r="Z8" s="282"/>
    </row>
    <row r="9" spans="1:34" s="283" customFormat="1" ht="27">
      <c r="A9" s="235"/>
      <c r="B9" s="236" t="s">
        <v>1264</v>
      </c>
      <c r="C9" s="346" t="s">
        <v>2113</v>
      </c>
      <c r="D9" s="348"/>
      <c r="E9" s="348" t="s">
        <v>1238</v>
      </c>
      <c r="F9" s="348" t="s">
        <v>2114</v>
      </c>
      <c r="G9" s="348" t="s">
        <v>15425</v>
      </c>
      <c r="H9" s="237">
        <v>0</v>
      </c>
      <c r="I9" s="238" t="s">
        <v>2065</v>
      </c>
      <c r="J9" s="238" t="s">
        <v>14222</v>
      </c>
      <c r="K9" s="240"/>
      <c r="L9" s="240"/>
      <c r="M9" s="240"/>
      <c r="N9" s="240"/>
      <c r="O9" s="240"/>
      <c r="P9" s="239"/>
      <c r="Q9" s="241"/>
      <c r="R9" s="236" t="str">
        <f ca="1">IF(ISERROR($V9),"",OFFSET('Smelter Look-up'!$C$4,$V9-4,0)&amp;"")</f>
        <v>CV Ayi Jaya</v>
      </c>
      <c r="S9" s="250" t="str">
        <f t="shared" ref="S9:S58" ca="1" si="0">IF(B9="","",IF(ISERROR(MATCH($E9,CL,0)),"Unknown",INDIRECT("'C'!$A$"&amp;MATCH($E9,CL,0)+1)))</f>
        <v>ID</v>
      </c>
      <c r="T9" s="250" t="str">
        <f ca="1">IF(B9="","",IF(ISERROR(MATCH($J9,SorP!$B$1:$B$6230,0)),"",INDIRECT("'SorP'!$A$"&amp;MATCH($J9,SorP!$B$1:$B$6230,0))))</f>
        <v>ID-BB</v>
      </c>
      <c r="U9" s="280"/>
      <c r="V9" s="281">
        <f>IF(C9="",NA(),MATCH($B9&amp;$C9,'Smelter Look-up'!$J:$J,0))</f>
        <v>369</v>
      </c>
      <c r="W9" s="282"/>
      <c r="X9" s="282">
        <f t="shared" ref="X9:X58" si="1">IF(AND(C9="Smelter not listed",OR(LEN(D9)=0,LEN(E9)=0)),1,0)</f>
        <v>0</v>
      </c>
      <c r="Y9" s="282"/>
      <c r="Z9" s="282"/>
      <c r="AB9" s="284" t="str">
        <f t="shared" ref="AB9:AB58" si="2">B9&amp;C9</f>
        <v>TinCV Ayi Jaya</v>
      </c>
    </row>
    <row r="10" spans="1:34" s="283" customFormat="1" ht="94.5">
      <c r="A10" s="235"/>
      <c r="B10" s="236" t="s">
        <v>1264</v>
      </c>
      <c r="C10" s="346" t="s">
        <v>3288</v>
      </c>
      <c r="D10" s="348"/>
      <c r="E10" s="348" t="s">
        <v>1232</v>
      </c>
      <c r="F10" s="348" t="s">
        <v>3289</v>
      </c>
      <c r="G10" s="348" t="s">
        <v>15425</v>
      </c>
      <c r="H10" s="237">
        <v>0</v>
      </c>
      <c r="I10" s="238" t="s">
        <v>2134</v>
      </c>
      <c r="J10" s="238" t="s">
        <v>1975</v>
      </c>
      <c r="K10" s="240"/>
      <c r="L10" s="240"/>
      <c r="M10" s="240"/>
      <c r="N10" s="240"/>
      <c r="O10" s="240"/>
      <c r="P10" s="239"/>
      <c r="Q10" s="241"/>
      <c r="R10" s="236" t="str">
        <f ca="1">IF(ISERROR($V10),"",OFFSET('Smelter Look-up'!$C$4,$V10-4,0)&amp;"")</f>
        <v>Guangdong Hanhe Non-Ferrous Metal Co., Ltd.</v>
      </c>
      <c r="S10" s="250" t="str">
        <f t="shared" ca="1" si="0"/>
        <v>CN</v>
      </c>
      <c r="T10" s="250" t="str">
        <f ca="1">IF(B10="","",IF(ISERROR(MATCH($J10,SorP!$B$1:$B$6230,0)),"",INDIRECT("'SorP'!$A$"&amp;MATCH($J10,SorP!$B$1:$B$6230,0))))</f>
        <v>CN-44</v>
      </c>
      <c r="U10" s="280"/>
      <c r="V10" s="281">
        <f>IF(C10="",NA(),MATCH($B10&amp;$C10,'Smelter Look-up'!$J:$J,0))</f>
        <v>398</v>
      </c>
      <c r="W10" s="282"/>
      <c r="X10" s="282">
        <f t="shared" si="1"/>
        <v>0</v>
      </c>
      <c r="Y10" s="282"/>
      <c r="Z10" s="282"/>
      <c r="AB10" s="284" t="str">
        <f t="shared" si="2"/>
        <v>TinGuangdong Hanhe Non-Ferrous Metal Co., Ltd.</v>
      </c>
    </row>
    <row r="11" spans="1:34" s="283" customFormat="1" ht="54">
      <c r="A11" s="235"/>
      <c r="B11" s="236" t="s">
        <v>1264</v>
      </c>
      <c r="C11" s="346" t="s">
        <v>2707</v>
      </c>
      <c r="D11" s="348"/>
      <c r="E11" s="348" t="s">
        <v>1238</v>
      </c>
      <c r="F11" s="348" t="s">
        <v>1535</v>
      </c>
      <c r="G11" s="348" t="s">
        <v>15425</v>
      </c>
      <c r="H11" s="237">
        <v>0</v>
      </c>
      <c r="I11" s="238" t="s">
        <v>3170</v>
      </c>
      <c r="J11" s="238" t="s">
        <v>14222</v>
      </c>
      <c r="K11" s="240"/>
      <c r="L11" s="240"/>
      <c r="M11" s="240"/>
      <c r="N11" s="240"/>
      <c r="O11" s="240"/>
      <c r="P11" s="239"/>
      <c r="Q11" s="241"/>
      <c r="R11" s="236" t="str">
        <f ca="1">IF(ISERROR($V11),"",OFFSET('Smelter Look-up'!$C$4,$V11-4,0)&amp;"")</f>
        <v>PT Aries Kencana Sejahtera</v>
      </c>
      <c r="S11" s="250" t="str">
        <f t="shared" ca="1" si="0"/>
        <v>ID</v>
      </c>
      <c r="T11" s="250" t="str">
        <f ca="1">IF(B11="","",IF(ISERROR(MATCH($J11,SorP!$B$1:$B$6230,0)),"",INDIRECT("'SorP'!$A$"&amp;MATCH($J11,SorP!$B$1:$B$6230,0))))</f>
        <v>ID-BB</v>
      </c>
      <c r="U11" s="280"/>
      <c r="V11" s="281">
        <f>IF(C11="",NA(),MATCH($B11&amp;$C11,'Smelter Look-up'!$J:$J,0))</f>
        <v>441</v>
      </c>
      <c r="W11" s="282"/>
      <c r="X11" s="282">
        <f t="shared" si="1"/>
        <v>0</v>
      </c>
      <c r="Y11" s="282"/>
      <c r="Z11" s="282"/>
      <c r="AB11" s="284" t="str">
        <f t="shared" si="2"/>
        <v>TinPT Aries Kencana Sejahtera</v>
      </c>
    </row>
    <row r="12" spans="1:34" s="283" customFormat="1" ht="20">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4"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4"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9:B2493">
    <cfRule type="expression" dxfId="106" priority="61" stopIfTrue="1">
      <formula>IF(B9="",TRUE)</formula>
    </cfRule>
    <cfRule type="expression" dxfId="105" priority="72" stopIfTrue="1">
      <formula>IF(AND(COUNTIF(MetalSmelter,B9&amp;C9)=0,LEN(C9)&gt;0), TRUE, FALSE)</formula>
    </cfRule>
  </conditionalFormatting>
  <conditionalFormatting sqref="D12:D2493">
    <cfRule type="expression" dxfId="104" priority="55" stopIfTrue="1">
      <formula>IF(AND(LEN($C12) &gt;0, ($C12 &lt;&gt; "Smelter Not Listed")),1,0)</formula>
    </cfRule>
    <cfRule type="expression" dxfId="103" priority="80" stopIfTrue="1">
      <formula>IF(AND(D12="",$C12=$X$4),TRUE)</formula>
    </cfRule>
    <cfRule type="expression" dxfId="102" priority="81" stopIfTrue="1">
      <formula>IF(FIND("!",D12),TRUE)</formula>
    </cfRule>
  </conditionalFormatting>
  <conditionalFormatting sqref="G12:G2493">
    <cfRule type="expression" dxfId="101" priority="82" stopIfTrue="1">
      <formula>IF(FIND("Enter smelter details",G12),TRUE)</formula>
    </cfRule>
  </conditionalFormatting>
  <conditionalFormatting sqref="E12:E2493 R9:R2494">
    <cfRule type="expression" dxfId="100" priority="68" stopIfTrue="1">
      <formula>IF(AND(E9="",$C9=$X$4),TRUE)</formula>
    </cfRule>
    <cfRule type="expression" dxfId="99" priority="69" stopIfTrue="1">
      <formula>IF(FIND("!",E9),TRUE)</formula>
    </cfRule>
  </conditionalFormatting>
  <conditionalFormatting sqref="F12:F2493">
    <cfRule type="expression" dxfId="98" priority="59" stopIfTrue="1">
      <formula>IF(AND(LEN($A12)&gt;0,$A12&lt;&gt;$F12),TRUE,FALSE)</formula>
    </cfRule>
  </conditionalFormatting>
  <conditionalFormatting sqref="C12:C2493">
    <cfRule type="expression" dxfId="97" priority="58" stopIfTrue="1">
      <formula>IF(AND(B12&lt;&gt;"",C12=""),TRUE)</formula>
    </cfRule>
  </conditionalFormatting>
  <conditionalFormatting sqref="D5 D7:D8">
    <cfRule type="expression" dxfId="96" priority="35" stopIfTrue="1">
      <formula>IF(AND(LEN($C5) &gt;0, ($C5 &lt;&gt; "Smelter Not Listed")),1,0)</formula>
    </cfRule>
    <cfRule type="expression" dxfId="95" priority="41" stopIfTrue="1">
      <formula>IF(AND(D5="",$C5=$X$4),TRUE)</formula>
    </cfRule>
    <cfRule type="expression" dxfId="94" priority="42" stopIfTrue="1">
      <formula>IF(FIND("!",D5),TRUE)</formula>
    </cfRule>
  </conditionalFormatting>
  <conditionalFormatting sqref="E5">
    <cfRule type="expression" dxfId="92" priority="39" stopIfTrue="1">
      <formula>IF(AND(E5="",$C5=$X$4),TRUE)</formula>
    </cfRule>
    <cfRule type="expression" dxfId="91" priority="40" stopIfTrue="1">
      <formula>IF(FIND("!",E5),TRUE)</formula>
    </cfRule>
  </conditionalFormatting>
  <conditionalFormatting sqref="R5:R8">
    <cfRule type="expression" dxfId="89" priority="36" stopIfTrue="1">
      <formula>IF(AND(R5="",$C5=$X$4),TRUE)</formula>
    </cfRule>
    <cfRule type="expression" dxfId="88" priority="37" stopIfTrue="1">
      <formula>IF(FIND("!",R5),TRUE)</formula>
    </cfRule>
  </conditionalFormatting>
  <conditionalFormatting sqref="D6">
    <cfRule type="expression" dxfId="87" priority="28" stopIfTrue="1">
      <formula>IF(AND(LEN($C6) &gt;0, ($C6 &lt;&gt; "Smelter Not Listed")),1,0)</formula>
    </cfRule>
    <cfRule type="expression" dxfId="86" priority="32" stopIfTrue="1">
      <formula>IF(AND(D6="",$C6=$X$4),TRUE)</formula>
    </cfRule>
    <cfRule type="expression" dxfId="85" priority="33" stopIfTrue="1">
      <formula>IF(FIND("!",D6),TRUE)</formula>
    </cfRule>
  </conditionalFormatting>
  <conditionalFormatting sqref="B5:B8">
    <cfRule type="expression" dxfId="80" priority="26" stopIfTrue="1">
      <formula>IF(B5="",TRUE)</formula>
    </cfRule>
    <cfRule type="expression" dxfId="79" priority="27" stopIfTrue="1">
      <formula>IF(AND(COUNTIF(MetalSmelter,B5&amp;C5)=0,LEN(C5)&gt;0), TRUE, FALSE)</formula>
    </cfRule>
  </conditionalFormatting>
  <conditionalFormatting sqref="C5:C8">
    <cfRule type="expression" dxfId="78" priority="25" stopIfTrue="1">
      <formula>IF(AND(B5&lt;&gt;"",C5=""),TRUE)</formula>
    </cfRule>
  </conditionalFormatting>
  <conditionalFormatting sqref="A5">
    <cfRule type="expression" dxfId="77" priority="24" stopIfTrue="1">
      <formula>IF(AND(LEN($A5)&gt;0,$A5&lt;&gt;$F5),TRUE,FALSE)</formula>
    </cfRule>
  </conditionalFormatting>
  <conditionalFormatting sqref="A6">
    <cfRule type="expression" dxfId="76" priority="23" stopIfTrue="1">
      <formula>IF(AND(LEN($A6)&gt;0,$A6&lt;&gt;$F6),TRUE,FALSE)</formula>
    </cfRule>
  </conditionalFormatting>
  <conditionalFormatting sqref="G5">
    <cfRule type="expression" dxfId="51" priority="22" stopIfTrue="1">
      <formula>IF(FIND("Enter smelter details",G5),TRUE)</formula>
    </cfRule>
  </conditionalFormatting>
  <conditionalFormatting sqref="F5">
    <cfRule type="expression" dxfId="49" priority="21" stopIfTrue="1">
      <formula>IF(AND(LEN($A5)&gt;0,$A5&lt;&gt;$F5),TRUE,FALSE)</formula>
    </cfRule>
  </conditionalFormatting>
  <conditionalFormatting sqref="G6">
    <cfRule type="expression" dxfId="47" priority="20" stopIfTrue="1">
      <formula>IF(FIND("Enter smelter details",G6),TRUE)</formula>
    </cfRule>
  </conditionalFormatting>
  <conditionalFormatting sqref="E6">
    <cfRule type="expression" dxfId="45" priority="18" stopIfTrue="1">
      <formula>IF(AND(E6="",$C6=$X$4),TRUE)</formula>
    </cfRule>
    <cfRule type="expression" dxfId="44" priority="19" stopIfTrue="1">
      <formula>IF(FIND("!",E6),TRUE)</formula>
    </cfRule>
  </conditionalFormatting>
  <conditionalFormatting sqref="F6">
    <cfRule type="expression" dxfId="41" priority="17" stopIfTrue="1">
      <formula>IF(AND(LEN($A6)&gt;0,$A6&lt;&gt;$F6),TRUE,FALSE)</formula>
    </cfRule>
  </conditionalFormatting>
  <conditionalFormatting sqref="G7">
    <cfRule type="expression" dxfId="39" priority="16" stopIfTrue="1">
      <formula>IF(FIND("Enter smelter details",G7),TRUE)</formula>
    </cfRule>
  </conditionalFormatting>
  <conditionalFormatting sqref="E7">
    <cfRule type="expression" dxfId="37" priority="14" stopIfTrue="1">
      <formula>IF(AND(E7="",$C7=$X$4),TRUE)</formula>
    </cfRule>
    <cfRule type="expression" dxfId="36" priority="15" stopIfTrue="1">
      <formula>IF(FIND("!",E7),TRUE)</formula>
    </cfRule>
  </conditionalFormatting>
  <conditionalFormatting sqref="F7">
    <cfRule type="expression" dxfId="33" priority="13" stopIfTrue="1">
      <formula>IF(AND(LEN($A7)&gt;0,$A7&lt;&gt;$F7),TRUE,FALSE)</formula>
    </cfRule>
  </conditionalFormatting>
  <conditionalFormatting sqref="G8">
    <cfRule type="expression" dxfId="31" priority="12" stopIfTrue="1">
      <formula>IF(FIND("Enter smelter details",G8),TRUE)</formula>
    </cfRule>
  </conditionalFormatting>
  <conditionalFormatting sqref="E8">
    <cfRule type="expression" dxfId="29" priority="10" stopIfTrue="1">
      <formula>IF(AND(E8="",$C8=$X$4),TRUE)</formula>
    </cfRule>
    <cfRule type="expression" dxfId="28" priority="11" stopIfTrue="1">
      <formula>IF(FIND("!",E8),TRUE)</formula>
    </cfRule>
  </conditionalFormatting>
  <conditionalFormatting sqref="F8">
    <cfRule type="expression" dxfId="25" priority="9" stopIfTrue="1">
      <formula>IF(AND(LEN($A8)&gt;0,$A8&lt;&gt;$F8),TRUE,FALSE)</formula>
    </cfRule>
  </conditionalFormatting>
  <conditionalFormatting sqref="D9:D11">
    <cfRule type="expression" dxfId="15" priority="1" stopIfTrue="1">
      <formula>IF(AND(LEN($C9) &gt;0, ($C9 &lt;&gt; "Smelter Not Listed")),1,0)</formula>
    </cfRule>
    <cfRule type="expression" dxfId="14" priority="6" stopIfTrue="1">
      <formula>IF(AND(D9="",$C9=$X$4),TRUE)</formula>
    </cfRule>
    <cfRule type="expression" dxfId="13" priority="7" stopIfTrue="1">
      <formula>IF(FIND("!",D9),TRUE)</formula>
    </cfRule>
  </conditionalFormatting>
  <conditionalFormatting sqref="G9:G11">
    <cfRule type="expression" dxfId="9" priority="8" stopIfTrue="1">
      <formula>IF(FIND("Enter smelter details",G9),TRUE)</formula>
    </cfRule>
  </conditionalFormatting>
  <conditionalFormatting sqref="E9:E11">
    <cfRule type="expression" dxfId="7" priority="4" stopIfTrue="1">
      <formula>IF(AND(E9="",$C9=$X$4),TRUE)</formula>
    </cfRule>
    <cfRule type="expression" dxfId="6" priority="5" stopIfTrue="1">
      <formula>IF(FIND("!",E9),TRUE)</formula>
    </cfRule>
  </conditionalFormatting>
  <conditionalFormatting sqref="F9:F11">
    <cfRule type="expression" dxfId="3" priority="3" stopIfTrue="1">
      <formula>IF(AND(LEN($A9)&gt;0,$A9&lt;&gt;$F9),TRUE,FALSE)</formula>
    </cfRule>
  </conditionalFormatting>
  <conditionalFormatting sqref="C9:C11">
    <cfRule type="expression" dxfId="1" priority="2" stopIfTrue="1">
      <formula>IF(AND(B9&lt;&gt;"",C9=""),TRUE)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D11" sqref="D11"/>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customWidth="1"/>
    <col min="6" max="6" width="13.4609375" style="22" hidden="1" customWidth="1"/>
    <col min="7" max="7" width="13.3828125" style="22" hidden="1" customWidth="1"/>
    <col min="8" max="8" width="9" style="22" hidden="1" customWidth="1"/>
    <col min="9" max="9" width="9" style="188" hidden="1" customWidth="1"/>
    <col min="10" max="10" width="48.84375" style="22" hidden="1" customWidth="1"/>
    <col min="11" max="11" width="9" style="22" hidden="1" customWidth="1"/>
    <col min="12" max="13" width="8.84375" style="22" hidden="1" customWidth="1"/>
    <col min="14" max="18" width="8.84375" style="22" customWidth="1"/>
    <col min="19" max="16384" width="8.843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41">
      <c r="A4" s="107" t="str">
        <f ca="1">Declaration!B8</f>
        <v>Company Name (*):</v>
      </c>
      <c r="B4" s="106" t="str">
        <f>Declaration!D8</f>
        <v>Florida CirTech</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41">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41">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41">
      <c r="A7" s="107" t="str">
        <f ca="1">Declaration!B15</f>
        <v>Contact Name (*):</v>
      </c>
      <c r="B7" s="106" t="str">
        <f>Declaration!D15</f>
        <v>Weston Manter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41">
      <c r="A8" s="107" t="str">
        <f ca="1">Declaration!B16</f>
        <v>Email – Contact (*):</v>
      </c>
      <c r="B8" s="106" t="str">
        <f>Declaration!D16</f>
        <v>wmanter@fctassembly.com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41">
      <c r="A9" s="107" t="str">
        <f ca="1">Declaration!B17</f>
        <v>Phone – Contact (*):</v>
      </c>
      <c r="B9" s="106" t="str">
        <f>Declaration!D17</f>
        <v>970-346-8002</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41">
      <c r="A10" s="107" t="str">
        <f ca="1">Declaration!B18</f>
        <v>Authorizer (*):</v>
      </c>
      <c r="B10" s="106" t="str">
        <f>Declaration!D18</f>
        <v>Weston Manter</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41">
      <c r="A11" s="107" t="str">
        <f ca="1">Declaration!B20</f>
        <v>Email - Authorizer (*):</v>
      </c>
      <c r="B11" s="106" t="str">
        <f>Declaration!D20</f>
        <v>wmanter@fctassembly.com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41">
      <c r="A12" s="107" t="str">
        <f ca="1">Declaration!B21</f>
        <v>Phone - Authorizer (*):</v>
      </c>
      <c r="B12" s="106" t="str">
        <f>Declaration!D21</f>
        <v>970-346-8002</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41">
      <c r="A13" s="107" t="str">
        <f ca="1">Declaration!B22</f>
        <v>Effective Date (*):</v>
      </c>
      <c r="B13" s="108">
        <f>Declaration!D22</f>
        <v>43221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7.5">
      <c r="A14" s="106" t="str">
        <f ca="1">Declaration!B25</f>
        <v>1) Is any 3TG intentionally added or used in the product(s) or in the production process? (*)</v>
      </c>
      <c r="B14" s="109"/>
      <c r="C14" s="109"/>
      <c r="D14" s="113"/>
      <c r="E14" s="88" t="s">
        <v>933</v>
      </c>
      <c r="F14" s="110"/>
      <c r="G14" s="24"/>
      <c r="H14" s="87">
        <f t="shared" si="2"/>
        <v>0</v>
      </c>
    </row>
    <row r="15" spans="1:10" ht="27.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41">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41">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41">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4">
      <c r="A19" s="106" t="str">
        <f ca="1">Declaration!B31</f>
        <v>2) Does any 3TG remain in the product(s)? (*)</v>
      </c>
      <c r="B19" s="109"/>
      <c r="C19" s="109"/>
      <c r="D19" s="113"/>
      <c r="E19" s="88" t="s">
        <v>931</v>
      </c>
      <c r="F19" s="110"/>
      <c r="G19" s="24"/>
      <c r="H19" s="24"/>
      <c r="J19" s="190"/>
    </row>
    <row r="20" spans="1:10" ht="41">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41">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41">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41">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4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4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41">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41">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4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40.5">
      <c r="A34" s="106" t="str">
        <f ca="1">Declaration!B49</f>
        <v>5) What percentage of relevant suppliers have provided a response to your supply chain survey?  (*)</v>
      </c>
      <c r="B34" s="109"/>
      <c r="C34" s="109"/>
      <c r="D34" s="113"/>
      <c r="E34" s="88" t="s">
        <v>930</v>
      </c>
      <c r="F34" s="110"/>
      <c r="G34" s="24"/>
      <c r="H34" s="24"/>
    </row>
    <row r="35" spans="1:10" ht="27.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7.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7.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7.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4">
      <c r="A39" s="106" t="str">
        <f ca="1">Declaration!B55</f>
        <v>6) Have you identified all of the smelters supplying the 3TG to your supply chain?  (*)</v>
      </c>
      <c r="B39" s="109"/>
      <c r="C39" s="109"/>
      <c r="D39" s="113"/>
      <c r="E39" s="88" t="s">
        <v>931</v>
      </c>
      <c r="F39" s="110"/>
      <c r="G39" s="24"/>
      <c r="H39" s="24"/>
    </row>
    <row r="40" spans="1:10" ht="54.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6" t="str">
        <f ca="1">Declaration!B61</f>
        <v>7) Has all applicable smelter information received by your company been reported in this declaration?  (*)</v>
      </c>
      <c r="B44" s="109"/>
      <c r="C44" s="109"/>
      <c r="D44" s="113"/>
      <c r="E44" s="88" t="s">
        <v>932</v>
      </c>
      <c r="F44" s="110"/>
      <c r="G44" s="24"/>
      <c r="H44" s="24"/>
    </row>
    <row r="45" spans="1:10" ht="41">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41">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41">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41">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7">
      <c r="A49" s="106" t="str">
        <f ca="1">Declaration!B68</f>
        <v>Question</v>
      </c>
      <c r="B49" s="109"/>
      <c r="C49" s="109"/>
      <c r="D49" s="113"/>
      <c r="E49" s="88" t="s">
        <v>514</v>
      </c>
      <c r="F49" s="110"/>
      <c r="G49" s="110"/>
      <c r="H49" s="110"/>
    </row>
    <row r="50" spans="1:12" ht="41">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41">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4">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6"/>
      <c r="B57" s="106"/>
      <c r="C57" s="106"/>
      <c r="D57" s="112"/>
      <c r="E57" s="88"/>
      <c r="F57" s="111"/>
      <c r="G57" s="85"/>
      <c r="H57" s="86"/>
      <c r="I57" s="189"/>
    </row>
    <row r="58" spans="1:12" ht="41">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41">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41">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41">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41">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41">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7">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75" priority="337" stopIfTrue="1">
      <formula>IF(F62=0,TRUE)</formula>
    </cfRule>
  </conditionalFormatting>
  <conditionalFormatting sqref="A5:A13">
    <cfRule type="expression" dxfId="74" priority="45" stopIfTrue="1">
      <formula>$F5=0</formula>
    </cfRule>
    <cfRule type="expression" dxfId="73" priority="46" stopIfTrue="1">
      <formula>AND($F5=1,$G5=0)</formula>
    </cfRule>
    <cfRule type="expression" dxfId="72" priority="47" stopIfTrue="1">
      <formula>AND($F5&lt;&gt;0,$G5&lt;&gt;0)</formula>
    </cfRule>
  </conditionalFormatting>
  <conditionalFormatting sqref="B61">
    <cfRule type="expression" dxfId="71" priority="43" stopIfTrue="1">
      <formula>$F61=0</formula>
    </cfRule>
  </conditionalFormatting>
  <conditionalFormatting sqref="D52">
    <cfRule type="expression" dxfId="70" priority="354" stopIfTrue="1">
      <formula>$H$52=0</formula>
    </cfRule>
  </conditionalFormatting>
  <conditionalFormatting sqref="B63">
    <cfRule type="expression" dxfId="69" priority="35" stopIfTrue="1">
      <formula>IF(F63=0,TRUE)</formula>
    </cfRule>
  </conditionalFormatting>
  <conditionalFormatting sqref="B64">
    <cfRule type="expression" dxfId="68" priority="31" stopIfTrue="1">
      <formula>IF(F64=0,TRUE)</formula>
    </cfRule>
  </conditionalFormatting>
  <conditionalFormatting sqref="B65:B66">
    <cfRule type="expression" dxfId="67" priority="27" stopIfTrue="1">
      <formula>IF(F65=0,TRUE)</formula>
    </cfRule>
  </conditionalFormatting>
  <conditionalFormatting sqref="C66">
    <cfRule type="expression" dxfId="66" priority="9" stopIfTrue="1">
      <formula>C66="Not Required"</formula>
    </cfRule>
    <cfRule type="expression" dxfId="65" priority="17" stopIfTrue="1">
      <formula>OR(C66="Complete",C66="填写", C66="記入",C66="완료",C66="Complétez",C66="Concluído",C66="Vollständig",C66="Completare",C66="Doldurun")</formula>
    </cfRule>
  </conditionalFormatting>
  <conditionalFormatting sqref="A66">
    <cfRule type="expression" dxfId="64" priority="10" stopIfTrue="1">
      <formula>C66="Not Required"</formula>
    </cfRule>
    <cfRule type="expression" dxfId="6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62" priority="343" stopIfTrue="1">
      <formula>$F4=0</formula>
    </cfRule>
    <cfRule type="expression" dxfId="61" priority="344" stopIfTrue="1">
      <formula>$H4=0</formula>
    </cfRule>
    <cfRule type="expression" dxfId="60" priority="345" stopIfTrue="1">
      <formula>$H4=1</formula>
    </cfRule>
  </conditionalFormatting>
  <conditionalFormatting sqref="C66 A66">
    <cfRule type="expression" dxfId="59" priority="7" stopIfTrue="1">
      <formula>IF(AND($F$66=1,$G$66=1),TRUE,FALSE)</formula>
    </cfRule>
  </conditionalFormatting>
  <conditionalFormatting sqref="A62:A65">
    <cfRule type="expression" dxfId="58" priority="4" stopIfTrue="1">
      <formula>$F62=0</formula>
    </cfRule>
    <cfRule type="expression" dxfId="57" priority="5" stopIfTrue="1">
      <formula>$H62=0</formula>
    </cfRule>
    <cfRule type="expression" dxfId="56" priority="6" stopIfTrue="1">
      <formula>$H62=1</formula>
    </cfRule>
  </conditionalFormatting>
  <conditionalFormatting sqref="C62:C65">
    <cfRule type="expression" dxfId="55" priority="1" stopIfTrue="1">
      <formula>$F62=0</formula>
    </cfRule>
    <cfRule type="expression" dxfId="54" priority="2" stopIfTrue="1">
      <formula>$H62=0</formula>
    </cfRule>
    <cfRule type="expression" dxfId="53"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13" sqref="B13"/>
    </sheetView>
  </sheetViews>
  <sheetFormatPr defaultColWidth="8.84375" defaultRowHeight="13.5"/>
  <cols>
    <col min="1" max="1" width="3.15234375" style="121" customWidth="1"/>
    <col min="2" max="2" width="39.84375" style="122" customWidth="1"/>
    <col min="3" max="3" width="39.84375" style="121" customWidth="1"/>
    <col min="4" max="4" width="58.84375" style="121" customWidth="1"/>
    <col min="5" max="5" width="1.61328125" style="121" customWidth="1"/>
    <col min="6" max="6" width="9" customWidth="1"/>
    <col min="7" max="16384" width="8.84375" style="26"/>
  </cols>
  <sheetData>
    <row r="1" spans="1:6" ht="35.15" customHeight="1" thickTop="1">
      <c r="A1" s="450" t="str">
        <f ca="1">OFFSET(L!$C$1,MATCH("Product List"&amp;ADDRESS(ROW(),COLUMN(),4),L!$A:$A,0)-1,SL,,)</f>
        <v>Completion required only if reporting level "Product (or List of Products)" selected on the 'Declaration' worksheet.</v>
      </c>
      <c r="B1" s="451"/>
      <c r="C1" s="451"/>
      <c r="D1" s="451"/>
      <c r="E1" s="150"/>
    </row>
    <row r="2" spans="1:6">
      <c r="A2" s="29"/>
      <c r="B2" s="152"/>
      <c r="C2" s="152"/>
      <c r="D2"/>
      <c r="E2" s="30"/>
    </row>
    <row r="3" spans="1:6">
      <c r="A3" s="29"/>
      <c r="B3" s="152"/>
      <c r="C3" s="152"/>
      <c r="D3" s="152"/>
      <c r="E3" s="30"/>
    </row>
    <row r="4" spans="1:6" ht="15.75" customHeight="1">
      <c r="A4" s="29"/>
      <c r="B4" s="449" t="s">
        <v>1026</v>
      </c>
      <c r="C4" s="449"/>
      <c r="D4" s="44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t="s">
        <v>15427</v>
      </c>
      <c r="C6" s="116" t="s">
        <v>15428</v>
      </c>
      <c r="D6" s="116" t="s">
        <v>15429</v>
      </c>
      <c r="E6" s="32"/>
      <c r="F6"/>
    </row>
    <row r="7" spans="1:6" s="33" customFormat="1" ht="15">
      <c r="A7" s="163"/>
      <c r="B7" s="153" t="s">
        <v>15430</v>
      </c>
      <c r="C7" s="116" t="s">
        <v>15431</v>
      </c>
      <c r="D7" s="116" t="s">
        <v>15432</v>
      </c>
      <c r="E7" s="32"/>
      <c r="F7"/>
    </row>
    <row r="8" spans="1:6" s="33" customFormat="1" ht="15">
      <c r="A8" s="163"/>
      <c r="B8" s="153" t="s">
        <v>15433</v>
      </c>
      <c r="C8" s="116" t="s">
        <v>15434</v>
      </c>
      <c r="D8" s="116" t="s">
        <v>15435</v>
      </c>
      <c r="E8" s="32"/>
      <c r="F8"/>
    </row>
    <row r="9" spans="1:6" s="33" customFormat="1" ht="15">
      <c r="A9" s="163"/>
      <c r="B9" s="153" t="s">
        <v>15436</v>
      </c>
      <c r="C9" s="116" t="s">
        <v>15436</v>
      </c>
      <c r="D9" s="116" t="s">
        <v>15437</v>
      </c>
      <c r="E9" s="32"/>
      <c r="F9"/>
    </row>
    <row r="10" spans="1:6" s="33" customFormat="1" ht="15">
      <c r="A10" s="163"/>
      <c r="B10" s="153" t="s">
        <v>15438</v>
      </c>
      <c r="C10" s="116" t="s">
        <v>15438</v>
      </c>
      <c r="D10" s="116" t="s">
        <v>15439</v>
      </c>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4" customHeight="1" thickBot="1">
      <c r="A1001" s="164"/>
      <c r="B1001" s="452" t="str">
        <f ca="1">OFFSET(L!$C$1,MATCH("General"&amp;"Cpy",L!$A:$A,0)-1,SL,,)</f>
        <v>© 2018 Responsible Minerals Initiative. All rights reserved.</v>
      </c>
      <c r="C1001" s="452"/>
      <c r="D1001" s="452"/>
      <c r="E1001" s="31"/>
    </row>
    <row r="1002" spans="1:6" ht="14"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488" activePane="bottomLeft" state="frozen"/>
      <selection pane="bottomLeft" activeCell="E255" sqref="E255"/>
    </sheetView>
  </sheetViews>
  <sheetFormatPr defaultColWidth="8.84375" defaultRowHeight="13.5"/>
  <cols>
    <col min="1" max="1" width="9.15234375" style="261" bestFit="1" customWidth="1"/>
    <col min="2" max="2" width="42.84375" style="261" customWidth="1"/>
    <col min="3" max="3" width="63.84375" style="261" customWidth="1"/>
    <col min="4" max="4" width="25.4609375" style="261" customWidth="1"/>
    <col min="5" max="5" width="12.61328125" style="261" customWidth="1"/>
    <col min="6" max="6" width="12.61328125" style="262" customWidth="1"/>
    <col min="7" max="7" width="15.3828125" style="261" customWidth="1"/>
    <col min="8" max="8" width="23.84375" style="261" customWidth="1"/>
    <col min="9" max="9" width="28.15234375" style="261" customWidth="1"/>
    <col min="10" max="10" width="48.23046875" style="261" hidden="1" customWidth="1"/>
    <col min="11" max="11" width="49.765625" style="261" hidden="1" customWidth="1"/>
    <col min="12" max="13" width="49.765625" style="261" customWidth="1"/>
    <col min="14" max="16384" width="8.84375" style="261"/>
  </cols>
  <sheetData>
    <row r="1" spans="1:16" ht="152.25"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64" customFormat="1" ht="5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52"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4375" defaultRowHeight="13.5"/>
  <cols>
    <col min="1" max="1" width="14.61328125" style="178" customWidth="1"/>
    <col min="2" max="2" width="14" style="178" customWidth="1"/>
    <col min="3" max="3" width="6.15234375" style="178" customWidth="1"/>
    <col min="4" max="4" width="56.23046875" style="178" customWidth="1"/>
    <col min="5" max="5" width="53.765625" style="317" customWidth="1"/>
    <col min="6" max="6" width="54.15234375" style="178" customWidth="1"/>
    <col min="7" max="7" width="68.23046875" style="178" customWidth="1"/>
    <col min="8" max="8" width="49.23046875" style="178" customWidth="1"/>
    <col min="9" max="9" width="51.61328125" style="178" customWidth="1"/>
    <col min="10" max="10" width="50.23046875" style="178" customWidth="1"/>
    <col min="11" max="11" width="51.84375" style="308" customWidth="1"/>
    <col min="12" max="12" width="66.84375" style="343" customWidth="1"/>
    <col min="13" max="13" width="46.15234375" style="45" customWidth="1"/>
    <col min="14" max="16384" width="8.843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1">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37.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43">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0.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7">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40.5">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0.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0.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0.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1">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27">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81">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7">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67.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7">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0.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0.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48.5">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16">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40.5">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91.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46.5">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16">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16">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0.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58">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56.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99.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01.5">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16">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01.5">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37.5">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03">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188.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1.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87">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0.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7">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87">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67.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4">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4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1">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4.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08">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67.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3.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3.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4">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24">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81">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75.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02.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16">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0.5">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02.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7">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10.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48.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48.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297">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94.5">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40.5">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7">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6.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6.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7">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7">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7">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7">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7">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7">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6.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6.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6.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6.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1">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89">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3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48.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67.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3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08">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3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29.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08">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1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0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7">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67.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7">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48.5">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08">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70">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56.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7">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3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81">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02.5">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189">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75.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7">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0.5">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3.5">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4">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7">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7">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7">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7">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7">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7">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27">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29">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14.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4">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0.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29">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29">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40.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7">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29">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4">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0.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4">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29">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29">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0.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7">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29">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14.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14.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14.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14.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14.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7">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7">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27">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7">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7">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7">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7">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7">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7">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7">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7">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7">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7">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7">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7">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4.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0.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0.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4">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7">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0.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4">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7">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7">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7">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7">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7">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7">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0.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0.5">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0.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7">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0.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0.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27">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0.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4">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4">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4">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4">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67.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67.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67.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67.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67.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67.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54">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67.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40.5">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40.5">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40.5">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40.5">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4">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4">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4">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4">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0.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0.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0.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0.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0.5">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4">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4">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0.5">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1">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4">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40.5">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0.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0.5">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0.5">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0.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0.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0.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0.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0.5">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7">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7">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7">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7">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7">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1">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7">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7">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67.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7">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7">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4.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kserenyi</cp:lastModifiedBy>
  <cp:lastPrinted>2015-04-21T20:47:43Z</cp:lastPrinted>
  <dcterms:created xsi:type="dcterms:W3CDTF">2010-06-21T21:00:23Z</dcterms:created>
  <dcterms:modified xsi:type="dcterms:W3CDTF">2018-05-07T15:03:15Z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